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ON - Všeobecné a obecné ..." sheetId="2" r:id="rId2"/>
    <sheet name="SO 001 - Bourací práce" sheetId="3" r:id="rId3"/>
    <sheet name="SO 101 - Hlavní polní ces..." sheetId="4" r:id="rId4"/>
    <sheet name="SO 301 - Odvodnění komuni..." sheetId="5" r:id="rId5"/>
    <sheet name="SO 801 - Sadové úpravy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'VON - Všeobecné a obecné ...'!$C$123:$K$165</definedName>
    <definedName name="_xlnm.Print_Area" localSheetId="1">'VON - Všeobecné a obecné ...'!$C$4:$J$76,'VON - Všeobecné a obecné ...'!$C$82:$J$105,'VON - Všeobecné a obecné ...'!$C$111:$K$165</definedName>
    <definedName name="_xlnm.Print_Titles" localSheetId="1">'VON - Všeobecné a obecné ...'!$123:$123</definedName>
    <definedName name="_xlnm._FilterDatabase" localSheetId="2" hidden="1">'SO 001 - Bourací práce'!$C$119:$K$133</definedName>
    <definedName name="_xlnm.Print_Area" localSheetId="2">'SO 001 - Bourací práce'!$C$4:$J$76,'SO 001 - Bourací práce'!$C$82:$J$101,'SO 001 - Bourací práce'!$C$107:$K$133</definedName>
    <definedName name="_xlnm.Print_Titles" localSheetId="2">'SO 001 - Bourací práce'!$119:$119</definedName>
    <definedName name="_xlnm._FilterDatabase" localSheetId="3" hidden="1">'SO 101 - Hlavní polní ces...'!$C$120:$K$200</definedName>
    <definedName name="_xlnm.Print_Area" localSheetId="3">'SO 101 - Hlavní polní ces...'!$C$4:$J$76,'SO 101 - Hlavní polní ces...'!$C$82:$J$102,'SO 101 - Hlavní polní ces...'!$C$108:$K$200</definedName>
    <definedName name="_xlnm.Print_Titles" localSheetId="3">'SO 101 - Hlavní polní ces...'!$120:$120</definedName>
    <definedName name="_xlnm._FilterDatabase" localSheetId="4" hidden="1">'SO 301 - Odvodnění komuni...'!$C$123:$K$195</definedName>
    <definedName name="_xlnm.Print_Area" localSheetId="4">'SO 301 - Odvodnění komuni...'!$C$4:$J$76,'SO 301 - Odvodnění komuni...'!$C$82:$J$105,'SO 301 - Odvodnění komuni...'!$C$111:$K$195</definedName>
    <definedName name="_xlnm.Print_Titles" localSheetId="4">'SO 301 - Odvodnění komuni...'!$123:$123</definedName>
    <definedName name="_xlnm._FilterDatabase" localSheetId="5" hidden="1">'SO 801 - Sadové úpravy'!$C$118:$K$166</definedName>
    <definedName name="_xlnm.Print_Area" localSheetId="5">'SO 801 - Sadové úpravy'!$C$4:$J$76,'SO 801 - Sadové úpravy'!$C$82:$J$100,'SO 801 - Sadové úpravy'!$C$106:$K$166</definedName>
    <definedName name="_xlnm.Print_Titles" localSheetId="5">'SO 801 - Sadové úpravy'!$118:$118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85"/>
  <c i="5" r="J37"/>
  <c r="J36"/>
  <c i="1" r="AY98"/>
  <c i="5" r="J35"/>
  <c i="1" r="AX98"/>
  <c i="5" r="BI195"/>
  <c r="BH195"/>
  <c r="BG195"/>
  <c r="BF195"/>
  <c r="T195"/>
  <c r="R195"/>
  <c r="P195"/>
  <c r="BI194"/>
  <c r="BH194"/>
  <c r="BG194"/>
  <c r="BF194"/>
  <c r="T194"/>
  <c r="R194"/>
  <c r="P194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AY97"/>
  <c i="4" r="J37"/>
  <c r="J36"/>
  <c r="J35"/>
  <c i="1" r="AX97"/>
  <c i="4"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3" r="J37"/>
  <c r="J36"/>
  <c i="1" r="AY96"/>
  <c i="3" r="J35"/>
  <c i="1" r="AX96"/>
  <c i="3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3"/>
  <c r="BH123"/>
  <c r="BG123"/>
  <c r="BF123"/>
  <c r="T123"/>
  <c r="T122"/>
  <c r="R123"/>
  <c r="R122"/>
  <c r="P123"/>
  <c r="P122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2" r="J37"/>
  <c r="J36"/>
  <c i="1" r="AY95"/>
  <c i="2" r="J35"/>
  <c i="1" r="AX95"/>
  <c i="2"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T125"/>
  <c r="R127"/>
  <c r="R126"/>
  <c r="R125"/>
  <c r="P127"/>
  <c r="P126"/>
  <c r="P125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1" r="L90"/>
  <c r="AM90"/>
  <c r="AM89"/>
  <c r="L89"/>
  <c r="AM87"/>
  <c r="L87"/>
  <c r="L85"/>
  <c r="L84"/>
  <c i="6" r="BK166"/>
  <c r="J166"/>
  <c r="BK162"/>
  <c r="J162"/>
  <c r="BK160"/>
  <c r="J160"/>
  <c r="BK158"/>
  <c r="J158"/>
  <c r="BK157"/>
  <c r="J157"/>
  <c r="BK155"/>
  <c r="J155"/>
  <c r="BK154"/>
  <c r="J154"/>
  <c r="BK138"/>
  <c i="5" r="J184"/>
  <c r="BK174"/>
  <c r="BK156"/>
  <c r="J153"/>
  <c r="BK143"/>
  <c i="4" r="BK200"/>
  <c r="BK196"/>
  <c r="BK195"/>
  <c r="J193"/>
  <c r="J189"/>
  <c r="J182"/>
  <c r="J170"/>
  <c r="BK167"/>
  <c r="J162"/>
  <c r="BK157"/>
  <c r="BK146"/>
  <c i="2" r="BK157"/>
  <c r="J152"/>
  <c r="BK146"/>
  <c r="BK144"/>
  <c r="J137"/>
  <c r="J133"/>
  <c r="J131"/>
  <c r="J127"/>
  <c i="6" r="BK152"/>
  <c r="J152"/>
  <c r="BK150"/>
  <c r="J150"/>
  <c r="BK148"/>
  <c r="BK147"/>
  <c r="BK145"/>
  <c r="J144"/>
  <c r="BK140"/>
  <c r="J138"/>
  <c r="BK135"/>
  <c r="BK134"/>
  <c r="J133"/>
  <c r="J129"/>
  <c r="J122"/>
  <c i="5" r="BK194"/>
  <c r="J127"/>
  <c i="4" r="BK134"/>
  <c r="BK126"/>
  <c r="J124"/>
  <c i="3" r="J128"/>
  <c r="J123"/>
  <c i="2" r="J154"/>
  <c r="J146"/>
  <c r="J140"/>
  <c r="BK139"/>
  <c r="BK137"/>
  <c i="5" r="J185"/>
  <c r="J180"/>
  <c r="J170"/>
  <c r="BK151"/>
  <c r="BK149"/>
  <c r="BK145"/>
  <c r="BK139"/>
  <c r="BK133"/>
  <c i="4" r="BK182"/>
  <c r="BK175"/>
  <c r="J167"/>
  <c r="BK159"/>
  <c r="J144"/>
  <c r="BK137"/>
  <c r="J134"/>
  <c r="J126"/>
  <c i="3" r="BK130"/>
  <c i="2" r="J162"/>
  <c r="J159"/>
  <c r="BK151"/>
  <c r="J142"/>
  <c r="BK133"/>
  <c r="BK127"/>
  <c i="1" r="AS94"/>
  <c i="6" r="J148"/>
  <c r="J147"/>
  <c r="J145"/>
  <c r="BK144"/>
  <c r="J142"/>
  <c r="BK142"/>
  <c r="J140"/>
  <c r="J135"/>
  <c r="J134"/>
  <c r="BK133"/>
  <c r="J131"/>
  <c r="J130"/>
  <c r="BK128"/>
  <c r="J126"/>
  <c r="BK125"/>
  <c r="BK122"/>
  <c i="5" r="BK195"/>
  <c r="BK188"/>
  <c r="BK184"/>
  <c r="J182"/>
  <c r="J177"/>
  <c r="J156"/>
  <c r="BK142"/>
  <c r="J137"/>
  <c r="J133"/>
  <c i="4" r="BK197"/>
  <c r="J195"/>
  <c r="J192"/>
  <c r="J180"/>
  <c r="BK178"/>
  <c r="J175"/>
  <c r="BK170"/>
  <c r="J159"/>
  <c r="BK151"/>
  <c r="BK141"/>
  <c r="J130"/>
  <c r="BK127"/>
  <c r="BK124"/>
  <c i="3" r="J129"/>
  <c i="2" r="BK164"/>
  <c i="6" r="BK131"/>
  <c r="BK130"/>
  <c r="J125"/>
  <c r="BK123"/>
  <c i="5" r="J194"/>
  <c r="J190"/>
  <c r="BK189"/>
  <c r="BK185"/>
  <c r="BK183"/>
  <c r="J166"/>
  <c r="J160"/>
  <c r="J151"/>
  <c r="J148"/>
  <c r="J145"/>
  <c r="J131"/>
  <c r="BK127"/>
  <c i="4" r="J200"/>
  <c r="BK187"/>
  <c r="J185"/>
  <c r="J178"/>
  <c r="J155"/>
  <c r="J151"/>
  <c i="3" r="J130"/>
  <c r="BK129"/>
  <c i="2" r="BK162"/>
  <c r="J155"/>
  <c r="J151"/>
  <c r="BK131"/>
  <c i="6" r="BK129"/>
  <c r="J128"/>
  <c r="BK126"/>
  <c r="J123"/>
  <c i="5" r="J195"/>
  <c r="BK190"/>
  <c r="J189"/>
  <c r="BK187"/>
  <c r="BK182"/>
  <c r="BK180"/>
  <c r="J174"/>
  <c r="BK170"/>
  <c r="BK153"/>
  <c r="J149"/>
  <c r="J139"/>
  <c r="J135"/>
  <c r="BK130"/>
  <c i="4" r="J196"/>
  <c r="BK192"/>
  <c r="BK189"/>
  <c r="BK173"/>
  <c r="BK162"/>
  <c r="J157"/>
  <c r="BK144"/>
  <c r="BK143"/>
  <c r="J140"/>
  <c r="J137"/>
  <c r="BK133"/>
  <c r="J127"/>
  <c i="3" r="BK131"/>
  <c r="J131"/>
  <c r="BK128"/>
  <c i="2" r="J164"/>
  <c r="J157"/>
  <c r="BK154"/>
  <c r="BK152"/>
  <c r="J148"/>
  <c r="J135"/>
  <c i="5" r="J188"/>
  <c r="J187"/>
  <c r="J183"/>
  <c r="BK177"/>
  <c r="BK166"/>
  <c r="BK160"/>
  <c r="BK148"/>
  <c r="J143"/>
  <c r="J142"/>
  <c r="BK137"/>
  <c r="BK135"/>
  <c r="BK131"/>
  <c r="J130"/>
  <c i="4" r="J197"/>
  <c r="BK193"/>
  <c r="J187"/>
  <c r="BK185"/>
  <c r="BK180"/>
  <c r="J173"/>
  <c r="BK155"/>
  <c r="J146"/>
  <c r="J143"/>
  <c r="J141"/>
  <c r="BK140"/>
  <c r="J133"/>
  <c r="BK130"/>
  <c i="3" r="BK123"/>
  <c i="2" r="BK159"/>
  <c r="BK155"/>
  <c r="BK148"/>
  <c r="J144"/>
  <c r="BK142"/>
  <c r="BK140"/>
  <c r="J139"/>
  <c r="BK135"/>
  <c l="1" r="BK130"/>
  <c r="J130"/>
  <c r="J100"/>
  <c r="T153"/>
  <c i="4" r="R123"/>
  <c r="T191"/>
  <c i="2" r="P150"/>
  <c i="4" r="T154"/>
  <c i="5" r="P126"/>
  <c r="T147"/>
  <c r="T155"/>
  <c r="R181"/>
  <c r="R186"/>
  <c r="BK193"/>
  <c r="J193"/>
  <c r="J104"/>
  <c i="2" r="T130"/>
  <c r="BK153"/>
  <c r="J153"/>
  <c r="J102"/>
  <c i="3" r="R127"/>
  <c r="R126"/>
  <c r="R121"/>
  <c r="R120"/>
  <c i="4" r="BK123"/>
  <c r="J123"/>
  <c r="J98"/>
  <c r="P123"/>
  <c r="BK191"/>
  <c r="J191"/>
  <c r="J100"/>
  <c i="5" r="BK126"/>
  <c r="BK147"/>
  <c r="J147"/>
  <c r="J99"/>
  <c r="P147"/>
  <c r="R155"/>
  <c r="BK181"/>
  <c r="J181"/>
  <c r="J102"/>
  <c r="T181"/>
  <c r="T193"/>
  <c i="2" r="R130"/>
  <c r="R150"/>
  <c i="3" r="P127"/>
  <c r="P126"/>
  <c r="P121"/>
  <c r="P120"/>
  <c i="1" r="AU96"/>
  <c i="4" r="P154"/>
  <c i="5" r="T126"/>
  <c r="T125"/>
  <c r="T124"/>
  <c r="R147"/>
  <c r="P155"/>
  <c r="P181"/>
  <c r="T186"/>
  <c r="P193"/>
  <c i="2" r="P130"/>
  <c r="P129"/>
  <c r="P124"/>
  <c i="1" r="AU95"/>
  <c i="2" r="P153"/>
  <c i="3" r="T127"/>
  <c r="T126"/>
  <c r="T121"/>
  <c r="T120"/>
  <c i="4" r="T123"/>
  <c r="T122"/>
  <c r="T121"/>
  <c r="R191"/>
  <c i="2" r="T150"/>
  <c i="4" r="R154"/>
  <c i="5" r="R126"/>
  <c r="R125"/>
  <c r="R124"/>
  <c r="BK155"/>
  <c r="J155"/>
  <c r="J100"/>
  <c r="BK186"/>
  <c r="J186"/>
  <c r="J103"/>
  <c r="R193"/>
  <c i="2" r="BK150"/>
  <c r="J150"/>
  <c r="J101"/>
  <c r="R153"/>
  <c i="3" r="BK127"/>
  <c r="J127"/>
  <c r="J100"/>
  <c i="4" r="BK154"/>
  <c r="J154"/>
  <c r="J99"/>
  <c r="P191"/>
  <c i="5" r="P186"/>
  <c i="6" r="BK121"/>
  <c r="J121"/>
  <c r="J98"/>
  <c r="P121"/>
  <c r="P120"/>
  <c r="P119"/>
  <c i="1" r="AU99"/>
  <c i="6" r="R121"/>
  <c r="R120"/>
  <c r="R119"/>
  <c r="T121"/>
  <c r="T120"/>
  <c r="T119"/>
  <c i="2" r="BE131"/>
  <c r="BE133"/>
  <c r="BE146"/>
  <c r="BE151"/>
  <c r="BE152"/>
  <c r="BE154"/>
  <c i="3" r="J89"/>
  <c r="E110"/>
  <c i="4" r="J89"/>
  <c r="BE137"/>
  <c r="BE144"/>
  <c r="BE196"/>
  <c r="BE197"/>
  <c i="5" r="J89"/>
  <c r="BE133"/>
  <c r="BE153"/>
  <c r="BE156"/>
  <c r="BE185"/>
  <c i="6" r="BE133"/>
  <c i="2" r="BK126"/>
  <c r="J126"/>
  <c r="J98"/>
  <c i="3" r="BE123"/>
  <c i="4" r="BE130"/>
  <c r="BE134"/>
  <c r="BE141"/>
  <c r="BE151"/>
  <c r="BE167"/>
  <c r="BE170"/>
  <c r="BE200"/>
  <c i="5" r="F92"/>
  <c r="BE135"/>
  <c r="BE151"/>
  <c r="BE166"/>
  <c r="BE195"/>
  <c r="BK179"/>
  <c r="J179"/>
  <c r="J101"/>
  <c i="6" r="BE130"/>
  <c i="2" r="F92"/>
  <c r="BK163"/>
  <c r="J163"/>
  <c r="J104"/>
  <c i="4" r="F118"/>
  <c r="BE124"/>
  <c r="BE126"/>
  <c r="BE146"/>
  <c r="BE159"/>
  <c r="BE175"/>
  <c r="BE182"/>
  <c r="BE185"/>
  <c r="BK199"/>
  <c r="J199"/>
  <c r="J101"/>
  <c i="5" r="E85"/>
  <c r="BE149"/>
  <c r="BE177"/>
  <c r="BE184"/>
  <c i="6" r="F116"/>
  <c r="BE122"/>
  <c r="BE126"/>
  <c r="BE155"/>
  <c i="2" r="E85"/>
  <c r="BE127"/>
  <c r="BE135"/>
  <c r="BE137"/>
  <c r="BE139"/>
  <c r="BE140"/>
  <c r="BE142"/>
  <c r="BE159"/>
  <c r="BE162"/>
  <c i="3" r="F117"/>
  <c r="BE130"/>
  <c i="4" r="E85"/>
  <c r="BE157"/>
  <c r="BE173"/>
  <c r="BE178"/>
  <c r="BE180"/>
  <c r="BE193"/>
  <c i="5" r="BE143"/>
  <c r="BE145"/>
  <c r="BE174"/>
  <c r="BE180"/>
  <c r="BE183"/>
  <c r="BE187"/>
  <c r="BE189"/>
  <c r="BE190"/>
  <c r="BE194"/>
  <c i="6" r="J89"/>
  <c r="E109"/>
  <c r="BE129"/>
  <c r="BE135"/>
  <c r="BE140"/>
  <c r="BE148"/>
  <c i="2" r="J118"/>
  <c r="BE148"/>
  <c r="BE157"/>
  <c i="3" r="BE128"/>
  <c r="BE129"/>
  <c r="BE131"/>
  <c i="4" r="BE127"/>
  <c r="BE133"/>
  <c r="BE143"/>
  <c r="BE155"/>
  <c r="BE162"/>
  <c i="5" r="BE188"/>
  <c i="2" r="BE144"/>
  <c r="BK161"/>
  <c r="J161"/>
  <c r="J103"/>
  <c i="4" r="BE140"/>
  <c r="BE189"/>
  <c r="BE195"/>
  <c i="5" r="BE131"/>
  <c r="BE170"/>
  <c i="6" r="BE123"/>
  <c r="BE125"/>
  <c r="BE128"/>
  <c r="BE131"/>
  <c r="BE138"/>
  <c r="BE142"/>
  <c r="BE144"/>
  <c r="BE145"/>
  <c r="BE147"/>
  <c r="BE150"/>
  <c i="2" r="BE155"/>
  <c r="BE164"/>
  <c i="3" r="BK122"/>
  <c i="4" r="BE187"/>
  <c r="BE192"/>
  <c i="5" r="BE127"/>
  <c r="BE130"/>
  <c r="BE137"/>
  <c r="BE139"/>
  <c r="BE142"/>
  <c r="BE148"/>
  <c r="BE160"/>
  <c r="BE182"/>
  <c i="6" r="BE134"/>
  <c r="BE152"/>
  <c r="BE154"/>
  <c r="BE157"/>
  <c r="BE158"/>
  <c r="BE160"/>
  <c r="BE162"/>
  <c r="BE166"/>
  <c r="BK165"/>
  <c r="J165"/>
  <c r="J99"/>
  <c i="2" r="F34"/>
  <c i="1" r="BA95"/>
  <c i="3" r="F36"/>
  <c i="1" r="BC96"/>
  <c i="4" r="J34"/>
  <c i="1" r="AW97"/>
  <c i="3" r="J34"/>
  <c i="1" r="AW96"/>
  <c i="5" r="F34"/>
  <c i="1" r="BA98"/>
  <c i="2" r="F37"/>
  <c i="1" r="BD95"/>
  <c i="2" r="J34"/>
  <c i="1" r="AW95"/>
  <c i="2" r="F36"/>
  <c i="1" r="BC95"/>
  <c i="6" r="J34"/>
  <c i="1" r="AW99"/>
  <c i="4" r="F34"/>
  <c i="1" r="BA97"/>
  <c i="3" r="F37"/>
  <c i="1" r="BD96"/>
  <c i="3" r="F34"/>
  <c i="1" r="BA96"/>
  <c i="5" r="F35"/>
  <c i="1" r="BB98"/>
  <c i="6" r="F36"/>
  <c i="1" r="BC99"/>
  <c i="4" r="F36"/>
  <c i="1" r="BC97"/>
  <c i="4" r="F35"/>
  <c i="1" r="BB97"/>
  <c i="4" r="F37"/>
  <c i="1" r="BD97"/>
  <c i="6" r="F34"/>
  <c i="1" r="BA99"/>
  <c i="6" r="F37"/>
  <c i="1" r="BD99"/>
  <c i="5" r="F37"/>
  <c i="1" r="BD98"/>
  <c i="5" r="J34"/>
  <c i="1" r="AW98"/>
  <c i="3" r="F35"/>
  <c i="1" r="BB96"/>
  <c i="2" r="F35"/>
  <c i="1" r="BB95"/>
  <c i="6" r="F35"/>
  <c i="1" r="BB99"/>
  <c i="5" r="F36"/>
  <c i="1" r="BC98"/>
  <c i="2" l="1" r="R129"/>
  <c r="R124"/>
  <c r="T129"/>
  <c r="T124"/>
  <c i="4" r="P122"/>
  <c r="P121"/>
  <c i="1" r="AU97"/>
  <c i="5" r="P125"/>
  <c r="P124"/>
  <c i="1" r="AU98"/>
  <c i="4" r="R122"/>
  <c r="R121"/>
  <c i="5" r="BK125"/>
  <c r="J125"/>
  <c r="J97"/>
  <c i="3" r="J122"/>
  <c r="J98"/>
  <c i="4" r="BK122"/>
  <c r="BK121"/>
  <c r="J121"/>
  <c i="2" r="BK129"/>
  <c r="J129"/>
  <c r="J99"/>
  <c i="5" r="J126"/>
  <c r="J98"/>
  <c i="2" r="BK125"/>
  <c r="BK124"/>
  <c r="J124"/>
  <c r="J96"/>
  <c i="3" r="BK126"/>
  <c r="J126"/>
  <c r="J99"/>
  <c i="6" r="BK120"/>
  <c r="J120"/>
  <c r="J97"/>
  <c i="3" r="J33"/>
  <c i="1" r="AV96"/>
  <c r="AT96"/>
  <c r="BA94"/>
  <c r="AW94"/>
  <c r="AK30"/>
  <c i="2" r="J33"/>
  <c i="1" r="AV95"/>
  <c r="AT95"/>
  <c i="5" r="J33"/>
  <c i="1" r="AV98"/>
  <c r="AT98"/>
  <c r="BC94"/>
  <c r="AY94"/>
  <c i="3" r="F33"/>
  <c i="1" r="AZ96"/>
  <c i="5" r="F33"/>
  <c i="1" r="AZ98"/>
  <c i="4" r="F33"/>
  <c i="1" r="AZ97"/>
  <c i="4" r="J30"/>
  <c i="1" r="AG97"/>
  <c r="BD94"/>
  <c r="W33"/>
  <c i="4" r="J33"/>
  <c i="1" r="AV97"/>
  <c r="AT97"/>
  <c r="BB94"/>
  <c r="W31"/>
  <c i="6" r="J33"/>
  <c i="1" r="AV99"/>
  <c r="AT99"/>
  <c i="2" r="F33"/>
  <c i="1" r="AZ95"/>
  <c i="6" r="F33"/>
  <c i="1" r="AZ99"/>
  <c i="4" l="1" r="J39"/>
  <c i="3" r="BK121"/>
  <c r="J121"/>
  <c r="J97"/>
  <c i="5" r="BK124"/>
  <c r="J124"/>
  <c r="J96"/>
  <c i="2" r="J125"/>
  <c r="J97"/>
  <c i="4" r="J122"/>
  <c r="J97"/>
  <c r="J96"/>
  <c i="6" r="BK119"/>
  <c r="J119"/>
  <c r="J96"/>
  <c i="1" r="AN97"/>
  <c r="AZ94"/>
  <c r="W29"/>
  <c r="W32"/>
  <c r="AX94"/>
  <c r="AU94"/>
  <c r="W30"/>
  <c i="2" r="J30"/>
  <c i="1" r="AG95"/>
  <c r="AN95"/>
  <c i="3" l="1" r="BK120"/>
  <c r="J120"/>
  <c i="2" r="J39"/>
  <c i="3" r="J30"/>
  <c i="1" r="AG96"/>
  <c r="AN96"/>
  <c i="5" r="J30"/>
  <c i="1" r="AG98"/>
  <c r="AN98"/>
  <c i="6" r="J30"/>
  <c i="1" r="AG99"/>
  <c r="AN99"/>
  <c r="AV94"/>
  <c r="AK29"/>
  <c i="5" l="1" r="J39"/>
  <c i="6" r="J39"/>
  <c i="3" r="J39"/>
  <c r="J96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<sst xmlns="http://schemas.openxmlformats.org/spreadsheetml/2006/main">
  <si>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</si>
  <si>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</si>
  <si>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</si>
  <si>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</si>
  <si>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</si>
  <si>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{9ec1e2c1-d460-40f4-a0f8-1559960fa98b}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</si>
  <si>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</si>
  <si>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</si>
  <si>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</si>
  <si>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</si>
  <si>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</si>
  <si>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</si>
  <si>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</si>
  <si>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</si>
  <si>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27/2019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</si>
  <si>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</si>
  <si>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</si>
  <si>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HC4 k.ú. Blansko u Hrochova Týnce</t>
  </si>
  <si>
    <t>KSO:</t>
  </si>
  <si>
    <t>CC-CZ:</t>
  </si>
  <si>
    <t>Místo:</t>
  </si>
  <si>
    <t>Blansko u Hrochova Týnce</t>
  </si>
  <si>
    <t>Datum:</t>
  </si>
  <si>
    <t>16. 10. 2019</t>
  </si>
  <si>
    <t>Zadavatel:</t>
  </si>
  <si>
    <t>IČ:</t>
  </si>
  <si>
    <t>ČR – Ministerstvo zemědělství</t>
  </si>
  <si>
    <t>DIČ:</t>
  </si>
  <si>
    <t>Uchazeč:</t>
  </si>
  <si>
    <t>Vyplň údaj</t>
  </si>
  <si>
    <t>Projektant:</t>
  </si>
  <si>
    <t>Ing. arch. Martin Jirovský</t>
  </si>
  <si>
    <t>True</t>
  </si>
  <si>
    <t>Zpracovatel:</t>
  </si>
  <si>
    <t>Ing. Barbora Baňárová</t>
  </si>
  <si>
    <t>Poznámka:</t>
  </si>
  <si>
    <t xml:space="preserve"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</si>
  <si>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</si>
  <si>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</si>
  <si>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</si>
  <si>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</si>
  <si>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</si>
  <si>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</si>
  <si>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</si>
  <si>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</si>
  <si>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</si>
  <si>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</si>
  <si>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</si>
  <si>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</si>
  <si>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</si>
  <si>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</si>
  <si>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</si>
  <si>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</si>
  <si>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</si>
  <si>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</si>
  <si>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</si>
  <si>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</si>
  <si>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</si>
  <si>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</si>
  <si>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</si>
  <si>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</si>
  <si>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</si>
  <si>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</si>
  <si>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</si>
  <si>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</si>
  <si>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</si>
  <si>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</si>
  <si>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</si>
  <si>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</si>
  <si>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</si>
  <si>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</si>
  <si>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</si>
  <si>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</si>
  <si>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</si>
  <si>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</si>
  <si>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</si>
  <si>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</si>
  <si>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</si>
  <si>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</si>
  <si>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</si>
  <si>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</si>
  <si>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</si>
  <si>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</si>
  <si>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 xml:space="preserve">Všeobecné a obecné náklady </t>
  </si>
  <si>
    <t>1</t>
  </si>
  <si>
    <t>{62517ac8-573f-4991-8b13-87f5198598cc}</t>
  </si>
  <si>
    <t>2</t>
  </si>
  <si>
    <t>SO 001</t>
  </si>
  <si>
    <t>Bourací práce</t>
  </si>
  <si>
    <t>STA</t>
  </si>
  <si>
    <t>{f1e81320-09ca-48b8-a1c0-668181b1b4b8}</t>
  </si>
  <si>
    <t>SO 101</t>
  </si>
  <si>
    <t>Hlavní polní cesta HC4</t>
  </si>
  <si>
    <t>{c96883c4-755f-4a4d-8fbb-6592f9b9c3b3}</t>
  </si>
  <si>
    <t>822 29</t>
  </si>
  <si>
    <t>SO 301</t>
  </si>
  <si>
    <t xml:space="preserve">Odvodnění komunikace </t>
  </si>
  <si>
    <t>{e2fb18fd-f100-4671-96f2-3bccb2d66d95}</t>
  </si>
  <si>
    <t>827 21</t>
  </si>
  <si>
    <t>SO 801</t>
  </si>
  <si>
    <t>Sadové úpravy</t>
  </si>
  <si>
    <t>{c995d43f-5493-4473-bc46-cd6693459fc0}</t>
  </si>
  <si>
    <t>823 27</t>
  </si>
  <si>
    <t>KRYCÍ LIST SOUPISU PRACÍ</t>
  </si>
  <si>
    <t>Objekt:</t>
  </si>
  <si>
    <t xml:space="preserve">VON - Všeobecné a obecné náklady </t>
  </si>
  <si>
    <t xml:space="preserve"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 a jejich cena byla určena odborným odhadem zpracovatele projektové dokumentace na základě jeho odborné způsobilosti nebo na základě průzkumu trhu (ceníky výrobců či dodavatelů dostupné na internetu nebo jejich cenové nabídky.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</si>
  <si>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</si>
  <si>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</si>
  <si>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</si>
  <si>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</si>
  <si>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</si>
  <si>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</si>
  <si>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práce-bourání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</si>
  <si>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</si>
  <si>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</si>
  <si>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</si>
  <si>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</si>
  <si>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</si>
  <si>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</si>
  <si>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</si>
  <si>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</si>
  <si>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</si>
  <si>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</si>
  <si>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</si>
  <si>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</si>
  <si>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</si>
  <si>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</si>
  <si>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</si>
  <si>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</si>
  <si>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</si>
  <si>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</si>
  <si>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</si>
  <si>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</si>
  <si>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</si>
  <si>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</si>
  <si>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</si>
  <si>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práce-bourání</t>
  </si>
  <si>
    <t>K</t>
  </si>
  <si>
    <t>913111115.R</t>
  </si>
  <si>
    <t>Montáž a demontáž dočasných dopravních značek samostatných značek základních, včetně pronájmu a demontáže, včetně vyřízení všech potřebných povolení Dle PD po celou dobu výstavby</t>
  </si>
  <si>
    <t>komplet</t>
  </si>
  <si>
    <t>4</t>
  </si>
  <si>
    <t>353751588</t>
  </si>
  <si>
    <t>P</t>
  </si>
  <si>
    <t xml:space="preserve">Poznámka k položce:_x000d_
Zpracování DIO, vč. zařízení a odstranění přechodného dopravního značení. Zajištění vydání všech potřebných rozhodnutí a stanovení pro přechodnou úpravu provozu na pozemních komunikacích dle zpracované PD a dle vyjádření dotčených orgánů._x000d_
-          Soustavní péče zhotovitele o kvalitní přechodné značení_x000d_
-          Zabezpečení změny dopravního značení</t>
  </si>
  <si>
    <t>VRN</t>
  </si>
  <si>
    <t>Vedlejší rozpočtové náklady</t>
  </si>
  <si>
    <t>5</t>
  </si>
  <si>
    <t>012203000</t>
  </si>
  <si>
    <t>Průzkumné, geodetické a projektové práce geodetické práce před a při provádění stavby</t>
  </si>
  <si>
    <t>kpl</t>
  </si>
  <si>
    <t>1024</t>
  </si>
  <si>
    <t>-302218191</t>
  </si>
  <si>
    <t>Poznámka k položce:_x000d_
Veškeré geodetické činnosti spojené s vytyčením stavebních objektů, inženýrských objektů a inženýrských sítí (vč. úhrady za jejich vytýčení). Geodetické vytýčení staveniště v terénu před zahájením stavebních prací (směrové, výškové)</t>
  </si>
  <si>
    <t>3</t>
  </si>
  <si>
    <t>012303000</t>
  </si>
  <si>
    <t xml:space="preserve">Geodetické práce po výstavbě - geodetické zaměření ve formátu Microstation_x000d_
</t>
  </si>
  <si>
    <t>1414090405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</si>
  <si>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</t>
  </si>
  <si>
    <t>013254000</t>
  </si>
  <si>
    <t>Průzkumné, geodetické a projektové práce projektové práce dokumentace stavby (výkresová a textová) skutečného provedení stavby</t>
  </si>
  <si>
    <t>1720966629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</si>
  <si>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</si>
  <si>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013194000</t>
  </si>
  <si>
    <t>Doklady potřebné ke kolaudaci jinde neuvedené</t>
  </si>
  <si>
    <t>424120872</t>
  </si>
  <si>
    <t xml:space="preserve">Poznámka k položce:_x000d_
Veškeré jiné administrativní a správní úkony vyplývající ze zadávací dokumentace veřejné zakázky nutné k řádnému dokončení a předání díla._x000d_
</t>
  </si>
  <si>
    <t>6</t>
  </si>
  <si>
    <t>022002000</t>
  </si>
  <si>
    <t>Ochrana stávajících inženýrských sítí před poškozením a osazení chráničky NN kabelu</t>
  </si>
  <si>
    <t>243016214</t>
  </si>
  <si>
    <t>7</t>
  </si>
  <si>
    <t>043002000-1</t>
  </si>
  <si>
    <t>Inženýrská činnost - zkouška modulu přetvárnosti</t>
  </si>
  <si>
    <t>207036073</t>
  </si>
  <si>
    <t xml:space="preserve">Poznámka k položce:_x000d_
Jedná se o kontrolní zkoušku pro potřebu objednatele. Povinné zkoušky k jednotlivým konstrukčním vrstvám včetně zemního tělesa komunikace v rozsahu dle platných ČSN jsou zahrnuty v příslušných položkách. </t>
  </si>
  <si>
    <t>8</t>
  </si>
  <si>
    <t>043002000-2</t>
  </si>
  <si>
    <t>Inženýrská činnost - zkouška míry zhutnění</t>
  </si>
  <si>
    <t>1722519200</t>
  </si>
  <si>
    <t>043002000-3</t>
  </si>
  <si>
    <t>Inženýrská činnost - zkouška vlhkosti</t>
  </si>
  <si>
    <t>-179238082</t>
  </si>
  <si>
    <t>10</t>
  </si>
  <si>
    <t>043002000-4</t>
  </si>
  <si>
    <t>Inženýrská činnost - zkouška únosnosti zemní pláně</t>
  </si>
  <si>
    <t>-2072884523</t>
  </si>
  <si>
    <t>11</t>
  </si>
  <si>
    <t>043002000-5</t>
  </si>
  <si>
    <t>Inženýrská činnost - zkouška nivelační</t>
  </si>
  <si>
    <t>575629974</t>
  </si>
  <si>
    <t>VRN1</t>
  </si>
  <si>
    <t>Průzkumné, geodetické a projektové práce</t>
  </si>
  <si>
    <t>12</t>
  </si>
  <si>
    <t>011314000</t>
  </si>
  <si>
    <t>Náklady na zajištění záchranného archeologického výzkumu v průběhu realizace stavby</t>
  </si>
  <si>
    <t>-1838854832</t>
  </si>
  <si>
    <t>13</t>
  </si>
  <si>
    <t>013002000.1</t>
  </si>
  <si>
    <t>Hlavní tituly průvodních činností a nákladů průzkumné, geodetické a projektové práce projektové práce - geometrický plán pro KN</t>
  </si>
  <si>
    <t>-1998459757</t>
  </si>
  <si>
    <t>VRN3</t>
  </si>
  <si>
    <t>Zařízení staveniště</t>
  </si>
  <si>
    <t>14</t>
  </si>
  <si>
    <t>031002000</t>
  </si>
  <si>
    <t>Pasportizace stávajících objektů a komunikací (objízdných tras) - před zahájením a po ukončení stavebních prací</t>
  </si>
  <si>
    <t>-1955280043</t>
  </si>
  <si>
    <t>032002000</t>
  </si>
  <si>
    <t>Hlavní tituly průvodních činností a nákladů zařízení staveniště vybavení staveniště</t>
  </si>
  <si>
    <t>743885891</t>
  </si>
  <si>
    <t xml:space="preserve">Poznámka k položce:_x000d_
Součástí položky je zejména :
- náklady na stavební buňky (kanceláře, stavební sklady, mobilní WC atd.)
- zřízení provozorních komunikací (lávky, můstky, zábrany atd.)
- skládky na staveništi
- zabezpečení staveniště (ohrazení prováděných objektů a osvětlení staveniště, atd.)
- kontejnery na odpad.
Součástí je také :
- zajištění bezpečnosti (BOZP) během výstavby
- zpracování plánu organizace výstavby aj."_x000d_
Návrh zařízení staveniště provede dodavatel stavby, daný návrh zohlední do jednotkové ceny této položky._x000d_
</t>
  </si>
  <si>
    <t>16</t>
  </si>
  <si>
    <t>034203000</t>
  </si>
  <si>
    <t>Zařízení staveniště zabezpečení staveniště oplocení staveniště - dodávka, montáž a demontáž</t>
  </si>
  <si>
    <t>808457206</t>
  </si>
  <si>
    <t>Poznámka k položce:_x000d_
Staveništěm bude komunikace. Nebezpečná místa (zejména výkopy) budou ohrazena - zabezpečena proti pádu ve tmě nebo nevidomé osoby (zarážka pro bílou hůl ve výšce 100 - 250 mm), samotné označení výstražnými páskami je nedostačující.</t>
  </si>
  <si>
    <t>17</t>
  </si>
  <si>
    <t>039002000</t>
  </si>
  <si>
    <t>Hlavní tituly průvodních činností a nákladů zařízení staveniště zrušení zařízení staveniště</t>
  </si>
  <si>
    <t>-1325806321</t>
  </si>
  <si>
    <t>Poznámka k položce:_x000d_
Veškeré činnosti spojené se zrušením staveniště včetně uvedení částí neřešených projektovou dokumentací dotčených stavbou do původního stavu.</t>
  </si>
  <si>
    <t>VRN6</t>
  </si>
  <si>
    <t>Územní vlivy</t>
  </si>
  <si>
    <t>18</t>
  </si>
  <si>
    <t>060001000</t>
  </si>
  <si>
    <t>Odvodnění staveniště</t>
  </si>
  <si>
    <t>465663027</t>
  </si>
  <si>
    <t>VRN9</t>
  </si>
  <si>
    <t>Ostatní náklady</t>
  </si>
  <si>
    <t>19</t>
  </si>
  <si>
    <t>092002000</t>
  </si>
  <si>
    <t>Čištění přilehlých komunikací, chodníků</t>
  </si>
  <si>
    <t>89224642</t>
  </si>
  <si>
    <t>Poznámka k položce:_x000d_
Čištění bude prováděno při znečištění</t>
  </si>
  <si>
    <t>SO 001 - Bourací práce</t>
  </si>
  <si>
    <t xml:space="preserve">    1 - Zemní práce</t>
  </si>
  <si>
    <t xml:space="preserve">      997 - Přesun sutě</t>
  </si>
  <si>
    <t>Zemní práce</t>
  </si>
  <si>
    <t>113107223</t>
  </si>
  <si>
    <t>Odstranění podkladů nebo krytů s přemístěním hmot na skládku na vzdálenost do 20 m nebo s naložením na dopravní prostředek v ploše jednotlivě přes 200 m2 z kameniva hrubého drceného, o tl. vrstvy přes 200 do 300 mm</t>
  </si>
  <si>
    <t>m2</t>
  </si>
  <si>
    <t>746687384</t>
  </si>
  <si>
    <t>Poznámka k položce:_x000d_
dle bilancí zemních prací</t>
  </si>
  <si>
    <t>VV</t>
  </si>
  <si>
    <t>829,8</t>
  </si>
  <si>
    <t>997</t>
  </si>
  <si>
    <t>Přesun sutě</t>
  </si>
  <si>
    <t>997006551</t>
  </si>
  <si>
    <t>Hrubé urovnání suti na skládce bez zhutnění</t>
  </si>
  <si>
    <t>t</t>
  </si>
  <si>
    <t>1119300366</t>
  </si>
  <si>
    <t>997221855</t>
  </si>
  <si>
    <t>Poplatek za uložení stavebního odpadu na skládce (skládkovné) z kameniva</t>
  </si>
  <si>
    <t>2066770936</t>
  </si>
  <si>
    <t>997321511</t>
  </si>
  <si>
    <t>Vodorovná doprava suti a vybouraných hmot bez naložení, s vyložením a hrubým urovnáním po suchu, na vzdálenost do 1 km</t>
  </si>
  <si>
    <t>-440352933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</si>
  <si>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</si>
  <si>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</si>
  <si>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225961138</t>
  </si>
  <si>
    <t xml:space="preserve">Poznámka k položce:_x000d_
skládka Podhůra vzdálená 16,5 km </t>
  </si>
  <si>
    <t>365,112*16 'Přepočtené koeficientem množství</t>
  </si>
  <si>
    <t>SO 101 - Hlavní polní cesta HC4</t>
  </si>
  <si>
    <t xml:space="preserve">    5 - Komunikace</t>
  </si>
  <si>
    <t xml:space="preserve">    998 - Přesun hmot</t>
  </si>
  <si>
    <t>111151132</t>
  </si>
  <si>
    <t>Pokosení trávníku při souvislé ploše do 1000 m2 lučního na svahu přes 1:5 do 1:2</t>
  </si>
  <si>
    <t>1345721423</t>
  </si>
  <si>
    <t>631,6*0,3</t>
  </si>
  <si>
    <t>120001101</t>
  </si>
  <si>
    <t>Příplatek k cenám vykopávek za ztížení vykopávky v blízkosti podzemního vedení nebo výbušnin v horninách jakékoliv třídy</t>
  </si>
  <si>
    <t>m3</t>
  </si>
  <si>
    <t>992039388</t>
  </si>
  <si>
    <t>121101103</t>
  </si>
  <si>
    <t>Sejmutí ornice nebo lesní půdy s vodorovným přemístěním na hromady v místě upotřebení nebo na dočasné či trvalé skládky se složením, na vzdálenost přes 100 do 250 m</t>
  </si>
  <si>
    <t>-1046762509</t>
  </si>
  <si>
    <t>Poznámka k položce:_x000d_
Dle bilancí zemních prací</t>
  </si>
  <si>
    <t>631,6*0,3*0,15 "plocha*30%*tloušťka</t>
  </si>
  <si>
    <t>122201101</t>
  </si>
  <si>
    <t>Odkopávky a prokopávky nezapažené s přehozením výkopku na vzdálenost do 3 m nebo s naložením na dopravní prostředek v hornině tř. 3 do 100 m3</t>
  </si>
  <si>
    <t>749533805</t>
  </si>
  <si>
    <t>65,96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</si>
  <si>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</si>
  <si>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</si>
  <si>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-1531860694</t>
  </si>
  <si>
    <t>162701105</t>
  </si>
  <si>
    <t>Vodorovné přemístění do 10000 m výkopku/sypaniny z horniny tř. 1 až 4</t>
  </si>
  <si>
    <t>-1850454914</t>
  </si>
  <si>
    <t>Poznámka k položce:_x000d_
skládka v Želči</t>
  </si>
  <si>
    <t>28,422+65,96-55,4-28,422 "sejmutá ornice+odkopávky-násypy-rozprostřená ornice</t>
  </si>
  <si>
    <t>162701109</t>
  </si>
  <si>
    <t>Příplatek k vodorovnému přemístění výkopku/sypaniny z horniny tř. 1 až 4 ZKD 1000 m přes 10000 m</t>
  </si>
  <si>
    <t>1640945498</t>
  </si>
  <si>
    <t>Poznámka k položce:_x000d_
skládka Podhůra 16,5 km vzdálená</t>
  </si>
  <si>
    <t>10,56*7 'Přepočtené koeficientem množství</t>
  </si>
  <si>
    <t>167101101</t>
  </si>
  <si>
    <t>Nakládání, skládání a překládání neulehlého výkopku nebo sypaniny nakládání, množství do 100 m3, z hornin tř. 1 až 4</t>
  </si>
  <si>
    <t>-1336266803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</si>
  <si>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</si>
  <si>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</si>
  <si>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2084688120</t>
  </si>
  <si>
    <t>55,4</t>
  </si>
  <si>
    <t>171201201</t>
  </si>
  <si>
    <t>Uložení sypaniny na skládky</t>
  </si>
  <si>
    <t>1278733466</t>
  </si>
  <si>
    <t>171201211</t>
  </si>
  <si>
    <t>Uložení sypaniny poplatek za uložení sypaniny na skládce ( skládkovné )</t>
  </si>
  <si>
    <t>-855576463</t>
  </si>
  <si>
    <t>10,56*1,75 'Přepočtené koeficientem množství</t>
  </si>
  <si>
    <t>181102302</t>
  </si>
  <si>
    <t>Úprava pláně v zářezech se zhutněním</t>
  </si>
  <si>
    <t>1170107263</t>
  </si>
  <si>
    <t>10,6 "sjezdy</t>
  </si>
  <si>
    <t>503,1+129,88*2*0,35 "plocha+rozšíření</t>
  </si>
  <si>
    <t>0,23*11 "2řadový pásek</t>
  </si>
  <si>
    <t>Součet</t>
  </si>
  <si>
    <t>182301122</t>
  </si>
  <si>
    <t>Rozprostření a urovnání ornice ve svahu sklonu přes 1:5 při souvislé ploše do 500 m2, tl. vrstvy přes 100 do 150 mm</t>
  </si>
  <si>
    <t>-1405247499</t>
  </si>
  <si>
    <t xml:space="preserve">631,6*0,3 "plocha </t>
  </si>
  <si>
    <t>Komunikace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</si>
  <si>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</si>
  <si>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</si>
  <si>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731408949</t>
  </si>
  <si>
    <t>M</t>
  </si>
  <si>
    <t>585301700</t>
  </si>
  <si>
    <t>vápno nehašené CL 90-Q standardní</t>
  </si>
  <si>
    <t>-1602792713</t>
  </si>
  <si>
    <t>594,016*0,4*4/100*1,25 "plocha*tloušťka*4%*objemová hmotnost</t>
  </si>
  <si>
    <t>564651111.R</t>
  </si>
  <si>
    <t>Podklad z kameniva hrubého drceného vel. 8-16 mm, s rozprostřením a zhutněním, po zhutnění tl. 100 mm</t>
  </si>
  <si>
    <t>1526468000</t>
  </si>
  <si>
    <t xml:space="preserve">Poznámka k položce:_x000d_
•Kamenivo fr. 8/16	tl. 100 mm, Edef2 ≥ 100 MPa  </t>
  </si>
  <si>
    <t>564851111</t>
  </si>
  <si>
    <t>Podklad ze štěrkodrti ŠD s rozprostřením a zhutněním, po zhutnění tl. 150 mm</t>
  </si>
  <si>
    <t>1018332564</t>
  </si>
  <si>
    <t xml:space="preserve">Poznámka k položce:_x000d_
-Šterkodrť třídy B fr. 0-62 ŠDB, 150 mm, Edef,2 &gt; 70 MPa_x000d_
</t>
  </si>
  <si>
    <t>503,1+129,88*2*0,15 "plocha+rozšíření</t>
  </si>
  <si>
    <t>564851111.1</t>
  </si>
  <si>
    <t>-1051775288</t>
  </si>
  <si>
    <t xml:space="preserve">Poznámka k položce:_x000d_
Štěrkodrť třídy A fr. 0-32, ŠDA 150 mm, Edef,2 &gt; 100 MPa_x000d_
</t>
  </si>
  <si>
    <t>503,1+129,88*2*0,1 "plocha+rozšíření</t>
  </si>
  <si>
    <t>564861111</t>
  </si>
  <si>
    <t>Podklad ze štěrkodrti ŠD s rozprostřením a zhutněním, po zhutnění tl. 200 mm</t>
  </si>
  <si>
    <t>-1542402595</t>
  </si>
  <si>
    <t>Poznámka k položce:_x000d_
Štěrkodrť třídy B fr. 0-32 ŠDb	200 mm,	ČSN 73 6126, Edef &gt; 60 MPa</t>
  </si>
  <si>
    <t>20</t>
  </si>
  <si>
    <t>565145121</t>
  </si>
  <si>
    <t>Asfaltový beton vrstva podkladní ACP 16 (obalované kamenivo střednězrnné - OKS) s rozprostřením a zhutněním v pruhu šířky přes 3 m, po zhutnění tl. 60 mm</t>
  </si>
  <si>
    <t>176057558</t>
  </si>
  <si>
    <t>503,1+129,88*2*0,05 "plocha+rozšíření</t>
  </si>
  <si>
    <t>569831111</t>
  </si>
  <si>
    <t>Zpevnění krajnic nebo komunikací pro pěší s rozprostřením a zhutněním, po zhutnění štěrkodrtí tl. 100 mm</t>
  </si>
  <si>
    <t>-1122943517</t>
  </si>
  <si>
    <t>Poznámka k položce:_x000d_
dle bilance</t>
  </si>
  <si>
    <t>129,88*0,5*2 "plocha krajnic</t>
  </si>
  <si>
    <t>22</t>
  </si>
  <si>
    <t>573191111</t>
  </si>
  <si>
    <t>Postřik infiltrační kationaktivní emulzí v množství 1,00 kg/m2</t>
  </si>
  <si>
    <t>-1473306613</t>
  </si>
  <si>
    <t>23</t>
  </si>
  <si>
    <t>573231108</t>
  </si>
  <si>
    <t>Postřik spojovací PS bez posypu kamenivem ze silniční emulze, v množství 0,50 kg/m2</t>
  </si>
  <si>
    <t>-878352323</t>
  </si>
  <si>
    <t>24</t>
  </si>
  <si>
    <t>577134141</t>
  </si>
  <si>
    <t>Asfaltový beton vrstva obrusná ACO 11 (ABS) s rozprostřením a se zhutněním z modifikovaného asfaltu v pruhu šířky přes 3 m tl. 40 mm</t>
  </si>
  <si>
    <t>-448514363</t>
  </si>
  <si>
    <t>503,1 "plocha</t>
  </si>
  <si>
    <t>25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</si>
  <si>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</si>
  <si>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</si>
  <si>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227960980</t>
  </si>
  <si>
    <t>0,23*11 "2 řadový pásek</t>
  </si>
  <si>
    <t>26</t>
  </si>
  <si>
    <t>583801100</t>
  </si>
  <si>
    <t>kostka dlažební drobná, žula, I.jakost, velikost 10 cm</t>
  </si>
  <si>
    <t>-636824776</t>
  </si>
  <si>
    <t>2,53*0,2 'Přepočtené koeficientem množství</t>
  </si>
  <si>
    <t>27</t>
  </si>
  <si>
    <t>599141111</t>
  </si>
  <si>
    <t>Vyplnění spár mezi silničními dílci jakékoliv tloušťky živičnou zálivkou</t>
  </si>
  <si>
    <t>m</t>
  </si>
  <si>
    <t>323700921</t>
  </si>
  <si>
    <t xml:space="preserve">3,5 "napojení  kcí"</t>
  </si>
  <si>
    <t>28</t>
  </si>
  <si>
    <t>912211111</t>
  </si>
  <si>
    <t>Montáž směrového sloupku plastového s odrazkou prostým uložením bez betonového základu silničního</t>
  </si>
  <si>
    <t>kus</t>
  </si>
  <si>
    <t>1028680194</t>
  </si>
  <si>
    <t>29</t>
  </si>
  <si>
    <t>404451580</t>
  </si>
  <si>
    <t>sloupek silniční plastový s odrazovými skly směrový 1200 mm</t>
  </si>
  <si>
    <t>821393558</t>
  </si>
  <si>
    <t>Poznámka k položce:_x000d_
2 x 11g</t>
  </si>
  <si>
    <t>30</t>
  </si>
  <si>
    <t>91613125.R</t>
  </si>
  <si>
    <t>Osazení silničního obrubníku betonového se zřízením lože, s vyplněním a zatřením spár cementovou maltou stojatého s boční opěrou z betonu prostého tř. C 30/37, do lože z betonu prostého téže značky</t>
  </si>
  <si>
    <t>-1560207091</t>
  </si>
  <si>
    <t>31</t>
  </si>
  <si>
    <t>592174650</t>
  </si>
  <si>
    <t>obrubníky betonové a železobetonové obrubník silniční 100 x 15 x 25 cm</t>
  </si>
  <si>
    <t>-1844139119</t>
  </si>
  <si>
    <t>32</t>
  </si>
  <si>
    <t>919735113</t>
  </si>
  <si>
    <t>Řezání stávajícího živičného krytu nebo podkladu hloubky přes 100 do 150 mm</t>
  </si>
  <si>
    <t>-9872605</t>
  </si>
  <si>
    <t>998</t>
  </si>
  <si>
    <t>Přesun hmot</t>
  </si>
  <si>
    <t>33</t>
  </si>
  <si>
    <t>998225111</t>
  </si>
  <si>
    <t>Přesun hmot pro komunikace s krytem z kameniva, monolitickým betonovým nebo živičným dopravní vzdálenost do 200 m jakékoliv délky objektu</t>
  </si>
  <si>
    <t>-424085428</t>
  </si>
  <si>
    <t xml:space="preserve">SO 301 - Odvodnění komunikace </t>
  </si>
  <si>
    <t xml:space="preserve">    2 - Zakládání</t>
  </si>
  <si>
    <t xml:space="preserve">    4 - Vodorovné konstrukce</t>
  </si>
  <si>
    <t xml:space="preserve">    8 - Trubní vedení</t>
  </si>
  <si>
    <t xml:space="preserve">    997 - Přesun sutě</t>
  </si>
  <si>
    <t>132201201</t>
  </si>
  <si>
    <t>Hloubení zapažených i nezapažených rýh šířky přes 600 do 2 000 mm s urovnáním dna do předepsaného profilu a spádu v hornině tř. 3 do 100 m3</t>
  </si>
  <si>
    <t>332424922</t>
  </si>
  <si>
    <t>10,05 "propustek P5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</si>
  <si>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</si>
  <si>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</si>
  <si>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-1085618736</t>
  </si>
  <si>
    <t>151101101</t>
  </si>
  <si>
    <t>Zřízení pažení a rozepření stěn rýh pro podzemní vedení pro všechny šířky rýhy příložné pro jakoukoliv mezerovitost, hloubky do 2 m</t>
  </si>
  <si>
    <t>56602852</t>
  </si>
  <si>
    <t>14,35*2*1,3 "pažení propustku P5</t>
  </si>
  <si>
    <t>151101111</t>
  </si>
  <si>
    <t>Odstranění pažení a rozepření stěn rýh pro podzemní vedení s uložením materiálu na vzdálenost do 3 m od kraje výkopu příložné, hloubky do 2 m</t>
  </si>
  <si>
    <t>-518782885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</si>
  <si>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</si>
  <si>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</si>
  <si>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-1014397849</t>
  </si>
  <si>
    <t>10,05 "hloubení rýh</t>
  </si>
  <si>
    <t>Vodorovné přemístění výkopku nebo sypaniny po suchu na obvyklém dopravním prostředku, bez naložení výkopku, avšak se složením bez rozhrnutí z horniny tř. 1 až 4 na vzdálenost přes 9 000 do 10 000 m</t>
  </si>
  <si>
    <t>-1329788021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</si>
  <si>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</si>
  <si>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-1078344476</t>
  </si>
  <si>
    <t>Poznámka k položce:_x000d_
skládka Podhůra vzdálená 16,6 km</t>
  </si>
  <si>
    <t>10,05*7 'Přepočtené koeficientem množství</t>
  </si>
  <si>
    <t>-891480390</t>
  </si>
  <si>
    <t>Poplatek za uložení odpadu ze sypaniny na skládce (skládkovné)</t>
  </si>
  <si>
    <t>-1627818956</t>
  </si>
  <si>
    <t>10,05*1,75 'Přepočtené koeficientem množství</t>
  </si>
  <si>
    <t>Úprava pláně na stavbách dálnic v zářezech mimo skalních se zhutněním</t>
  </si>
  <si>
    <t>-567805059</t>
  </si>
  <si>
    <t>17*1,2 "pod propustek P5</t>
  </si>
  <si>
    <t>Zakládání</t>
  </si>
  <si>
    <t>212752312</t>
  </si>
  <si>
    <t>Trativody z drenážních trubek se zřízením štěrkopískového lože pod trubky a s jejich obsypem v průměrném celkovém množství do 0,15 m3/m v otevřeném výkopu z trubek plastových tuhých SN 8 DN 150</t>
  </si>
  <si>
    <t>1446920911</t>
  </si>
  <si>
    <t>213141131</t>
  </si>
  <si>
    <t>Zřízení vrstvy z geotextilie filtrační, separační, odvodňovací, ochranné, výztužné nebo protierozní ve sklonu přes 1:2 do 1:1, šířky do 3 m</t>
  </si>
  <si>
    <t>45615114</t>
  </si>
  <si>
    <t>111*1 "obalení drenáže</t>
  </si>
  <si>
    <t>693110120</t>
  </si>
  <si>
    <t xml:space="preserve">geotextilie geotextilie tkané (polyester) vyztužování, separace a filtrace   390 g/m2</t>
  </si>
  <si>
    <t>-1693891773</t>
  </si>
  <si>
    <t>111*1,15 'Přepočtené koeficientem množství</t>
  </si>
  <si>
    <t>274313811</t>
  </si>
  <si>
    <t>Základy z betonu prostého pasy betonu kamenem neprokládaného tř. C 25/30 XF3</t>
  </si>
  <si>
    <t>-8301678</t>
  </si>
  <si>
    <t>0,6*0,6*1,0*2 "propustek P5</t>
  </si>
  <si>
    <t>Vodorovné konstrukce</t>
  </si>
  <si>
    <t>451541111</t>
  </si>
  <si>
    <t>Lože pod potrubí, stoky a drobné objekty v otevřeném výkopu ze štěrkodrtě 0-63 mm</t>
  </si>
  <si>
    <t>-385807973</t>
  </si>
  <si>
    <t>Poznámka k položce:_x000d_
ŠD fr. 0-32 mm</t>
  </si>
  <si>
    <t>11,62*1,0*0,15 "ŠD pod propustek P5</t>
  </si>
  <si>
    <t>452321131</t>
  </si>
  <si>
    <t>Podkladní a zajišťovací konstrukce z betonu železového v otevřeném výkopu desky pod potrubí, stoky a drobné objekty z betonu tř. C 12/15</t>
  </si>
  <si>
    <t>649388823</t>
  </si>
  <si>
    <t>11,62*0,8*0,2 "pod propustek P5</t>
  </si>
  <si>
    <t>Mezisoučet</t>
  </si>
  <si>
    <t>8,44*0,8*0,16 "nad propustek P5</t>
  </si>
  <si>
    <t>452351101</t>
  </si>
  <si>
    <t>Bednění podkladních a zajišťovacích konstrukcí v otevřeném výkopu desek nebo sedlových loží pod potrubí, stoky a drobné objekty</t>
  </si>
  <si>
    <t>96003615</t>
  </si>
  <si>
    <t>8,44*2*0,16+1*2*0,16</t>
  </si>
  <si>
    <t>11,62*2*0,2+1,0*2*0,2</t>
  </si>
  <si>
    <t>452368211</t>
  </si>
  <si>
    <t>Výztuž podkladních desek, bloků nebo pražců v otevřeném výkopu ze svařovaných sítí typu Kari</t>
  </si>
  <si>
    <t>-550000036</t>
  </si>
  <si>
    <t>(8,44*0,80)*3,03/1000*1,15 "nad propustek P5 * kg/m2/tuny*průřez</t>
  </si>
  <si>
    <t>(11,62*0,8)*3,03/1000*1,15 "pod propustek P5 * kg/m2/tuny*průřez</t>
  </si>
  <si>
    <t>465512127</t>
  </si>
  <si>
    <t>Dlažba z lomového kamene lomařsky upraveného na sucho se zalitím spár cementovou maltou, tl. kamene 200 mm</t>
  </si>
  <si>
    <t>505039013</t>
  </si>
  <si>
    <t xml:space="preserve">Poznámka k položce:_x000d_
Dlažba z lomového kamene tl.200 mm do beton.lože C25/30 XF2 tl. 150 mm_x000d_
</t>
  </si>
  <si>
    <t>(2+0,31+1,17+0,73)*1,5 "propustek č. 5</t>
  </si>
  <si>
    <t>451313111</t>
  </si>
  <si>
    <t>Podklad pod dlažbu z betonu prostého tl. přes 150 do 200 mm</t>
  </si>
  <si>
    <t>1898912830</t>
  </si>
  <si>
    <t>Trubní vedení</t>
  </si>
  <si>
    <t>820441113</t>
  </si>
  <si>
    <t>Přeseknutí železobetonové trouby v rovině kolmé nebo skloněné k ose trouby, se začištěním DN přes 400 do 600 mm</t>
  </si>
  <si>
    <t>54168395</t>
  </si>
  <si>
    <t>919441221</t>
  </si>
  <si>
    <t>Čelo propustku včetně římsy z betonu obložení z lomového kamene, pro propustek z trub DN 600 až 800 mm</t>
  </si>
  <si>
    <t>1532391939</t>
  </si>
  <si>
    <t>919521140</t>
  </si>
  <si>
    <t>Zřízení silničního propustku z trub betonových nebo železobetonových DN 600 mm</t>
  </si>
  <si>
    <t>-849278139</t>
  </si>
  <si>
    <t>592211420</t>
  </si>
  <si>
    <t>trouba železobetonová 8úhelníková, zesílená D60x100x8 cm</t>
  </si>
  <si>
    <t>-2116546832</t>
  </si>
  <si>
    <t>966008113</t>
  </si>
  <si>
    <t>Bourání trubního propustku s odklizením a uložením vybouraného materiálu na skládku na vzdálenost do 3 m nebo s naložením na dopravní prostředek z trub DN přes 500 do 800 mm</t>
  </si>
  <si>
    <t>2078123940</t>
  </si>
  <si>
    <t>-483116551</t>
  </si>
  <si>
    <t>997221825</t>
  </si>
  <si>
    <t>Poplatek za uložení stavebního odpadu na skládce (skládkovné) železobetonového</t>
  </si>
  <si>
    <t>134678425</t>
  </si>
  <si>
    <t>-1659843549</t>
  </si>
  <si>
    <t>1128468312</t>
  </si>
  <si>
    <t>24,66*16 'Přepočtené koeficientem množství</t>
  </si>
  <si>
    <t>998274101</t>
  </si>
  <si>
    <t>Přesun hmot pro trubní vedení hloubené z trub betonových nebo železobetonových pro vodovody nebo kanalizace v otevřeném výkopu dopravní vzdálenost do 15 m</t>
  </si>
  <si>
    <t>346883545</t>
  </si>
  <si>
    <t>998274124</t>
  </si>
  <si>
    <t>Přesun hmot pro trubní vedení hloubené z trub betonových nebo železobetonových Příplatek k cenám za zvětšený přesun přes vymezenou největší dopravní vzdálenost do 500 m</t>
  </si>
  <si>
    <t>213696786</t>
  </si>
  <si>
    <t>SO 801 - Sadové úpravy</t>
  </si>
  <si>
    <t>111211131</t>
  </si>
  <si>
    <t>Pálení větví stromů se snášením na hromady listnatých v rovině nebo ve svahu do 1:3, průměru kmene do 30 cm</t>
  </si>
  <si>
    <t>13411102</t>
  </si>
  <si>
    <t>112151111</t>
  </si>
  <si>
    <t>Pokácení stromu směrové v celku s odřezáním kmene a s odvětvením průměru kmene do 200 mm</t>
  </si>
  <si>
    <t>1440489708</t>
  </si>
  <si>
    <t>2 "kacení 2 jabloní průměrů 17 a 19 cm</t>
  </si>
  <si>
    <t>112201101</t>
  </si>
  <si>
    <t>Odstranění pařezů s jejich vykopáním, vytrháním nebo odstřelením, s přesekáním kořenů průměru přes 100 do 300 mm</t>
  </si>
  <si>
    <t>541178962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</si>
  <si>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</si>
  <si>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</si>
  <si>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-489004473</t>
  </si>
  <si>
    <t>70,2 "přemístění z mezideponie</t>
  </si>
  <si>
    <t>162301411</t>
  </si>
  <si>
    <t>Vodorovné přemístění větví, kmenů nebo pařezů s naložením, složením a dopravou do 5000 m kmenů stromů listnatých, průměru do 300 mm</t>
  </si>
  <si>
    <t>2024508210</t>
  </si>
  <si>
    <t>162301421</t>
  </si>
  <si>
    <t>Vodorovné přemístění větví, kmenů nebo pařezů s naložením, složením a dopravou do 5000 m pařezů kmenů, průměru přes 100 do 300 mm</t>
  </si>
  <si>
    <t>1319026135</t>
  </si>
  <si>
    <t>167101103</t>
  </si>
  <si>
    <t>Nakládání, skládání a překládání neulehlého výkopku nebo sypaniny skládání nebo překládání, z hornin tř. 1 až 4</t>
  </si>
  <si>
    <t>-1042455378</t>
  </si>
  <si>
    <t>181151321</t>
  </si>
  <si>
    <t>Plošná úprava terénu v zemině tř. 1 až 4 s urovnáním povrchu bez doplnění ornice souvislé plochy přes 500 m2 při nerovnostech terénu přes 100 do 150 mm v rovině nebo na svahu do 1:5</t>
  </si>
  <si>
    <t>-1164065645</t>
  </si>
  <si>
    <t>129,88*2*2 "podél polní cesty v řížce do 2 m</t>
  </si>
  <si>
    <t>181301102</t>
  </si>
  <si>
    <t>Rozprostření a urovnání ornice v rovině nebo ve svahu sklonu do 1:5 při souvislé ploše do 500 m2, tl. vrstvy přes 100 do 150 mm</t>
  </si>
  <si>
    <t>-729346478</t>
  </si>
  <si>
    <t>181411121</t>
  </si>
  <si>
    <t>Založení trávníku na půdě předem připravené plochy do 1000 m2 výsevem včetně utažení lučního v rovině nebo na svahu do 1:5</t>
  </si>
  <si>
    <t>-1480848362</t>
  </si>
  <si>
    <t>005724700</t>
  </si>
  <si>
    <t>osivo směs travní univerzál</t>
  </si>
  <si>
    <t>kg</t>
  </si>
  <si>
    <t>1920693261</t>
  </si>
  <si>
    <t>519,22</t>
  </si>
  <si>
    <t>519,22*0,015 'Přepočtené koeficientem množství</t>
  </si>
  <si>
    <t>183102215</t>
  </si>
  <si>
    <t>Hloubení jamek pro vysazování rostlin v zemině tř.1 až 4 s výměnou půdy z 50% na svahu přes 1:5 do 1:2, objemu přes 0,125 do 0,40 m3</t>
  </si>
  <si>
    <t>1291378912</t>
  </si>
  <si>
    <t>4+1+2</t>
  </si>
  <si>
    <t>103715000</t>
  </si>
  <si>
    <t xml:space="preserve">substrát pro trávníky A  VL</t>
  </si>
  <si>
    <t>-1123525284</t>
  </si>
  <si>
    <t>7*0,4/2/2</t>
  </si>
  <si>
    <t>581565450</t>
  </si>
  <si>
    <t>písek křemičitý ST 10/40 1,0 - 4,0 mm bal. 50 kg</t>
  </si>
  <si>
    <t>1751926452</t>
  </si>
  <si>
    <t>7*0,4/2/2*1700</t>
  </si>
  <si>
    <t>183402131</t>
  </si>
  <si>
    <t>Rozrušení půdy na hloubku přes 50 do 150 mm souvislé plochy přes 500 m2 v rovině nebo na svahu do 1:5</t>
  </si>
  <si>
    <t>-1734286125</t>
  </si>
  <si>
    <t>183551411</t>
  </si>
  <si>
    <t>Úprava zemědělské půdy - orba rotačním kypřičem, hl. do 0,15 m, na ploše jednotlivě do 5 ha, o sklonu do 5 st.</t>
  </si>
  <si>
    <t>ha</t>
  </si>
  <si>
    <t>-361179376</t>
  </si>
  <si>
    <t>519,22/10000</t>
  </si>
  <si>
    <t>184201121.R</t>
  </si>
  <si>
    <t>Výsadba stromů s balem do předem vyhloubené jamky se zalitím na svahu přes 1:5 do 1:2, při výšce kmene do 1,8 m</t>
  </si>
  <si>
    <t>1401324521</t>
  </si>
  <si>
    <t>026504050.1</t>
  </si>
  <si>
    <t>Jabloň lesní	Malus sylvestris ZB</t>
  </si>
  <si>
    <t>911991116</t>
  </si>
  <si>
    <t>Poznámka k položce:_x000d_
velikost 2,5 - 3 m</t>
  </si>
  <si>
    <t>026504050.2</t>
  </si>
  <si>
    <t>Třešeň ptačí	Prunus avium ZB</t>
  </si>
  <si>
    <t>757438474</t>
  </si>
  <si>
    <t>026504050.3</t>
  </si>
  <si>
    <t>Slivoň švestka	Prunus domestica ZB</t>
  </si>
  <si>
    <t>1971379758</t>
  </si>
  <si>
    <t>184215133</t>
  </si>
  <si>
    <t>Ukotvení dřeviny kůly třemi kůly, délky přes 2 do 3 m</t>
  </si>
  <si>
    <t>164158381</t>
  </si>
  <si>
    <t>052171080</t>
  </si>
  <si>
    <t>tyče dřevěné</t>
  </si>
  <si>
    <t>763159299</t>
  </si>
  <si>
    <t>7*2,5*3*3,14*0,03*0,03</t>
  </si>
  <si>
    <t>183403153</t>
  </si>
  <si>
    <t>Obdělání půdy hrabáním v rovině nebo na svahu do 1:5</t>
  </si>
  <si>
    <t>170693203</t>
  </si>
  <si>
    <t>185802113</t>
  </si>
  <si>
    <t>Hnojení půdy nebo trávníku v rovině nebo na svahu do 1:5 umělým hnojivem na široko</t>
  </si>
  <si>
    <t>-83605089</t>
  </si>
  <si>
    <t>-174730671</t>
  </si>
  <si>
    <t>519,22*10/1000</t>
  </si>
  <si>
    <t>185851121</t>
  </si>
  <si>
    <t>Dovoz vody pro zálivku rostlin na vzdálenost do 1000 m</t>
  </si>
  <si>
    <t>-340907981</t>
  </si>
  <si>
    <t>519,22/1000+7/2</t>
  </si>
  <si>
    <t>4,019*3 'Přepočtené koeficientem množství</t>
  </si>
  <si>
    <t>998231311</t>
  </si>
  <si>
    <t>Přesun hmot pro sadovnické a krajinářské úpravy dopravní vzdálenost do 5000 m</t>
  </si>
  <si>
    <t>-1725037941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</si>
</sst>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84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27/2019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POLNÍ CESTA HC4 k.ú. Blansko u Hrochova Týnce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Blansko u Hrochova Týnce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16. 10. 2019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ČR – Ministerstvo zemědělství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arch. Martin Jirovský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Barbora Baňárová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'VON - Všeobecné a obecné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'VON - Všeobecné a obecné ...'!P124</f>
        <v>0</v>
      </c>
      <c r="AV95" s="128">
        <f>'VON - Všeobecné a obecné ...'!J33</f>
        <v>0</v>
      </c>
      <c r="AW95" s="128">
        <f>'VON - Všeobecné a obecné ...'!J34</f>
        <v>0</v>
      </c>
      <c r="AX95" s="128">
        <f>'VON - Všeobecné a obecné ...'!J35</f>
        <v>0</v>
      </c>
      <c r="AY95" s="128">
        <f>'VON - Všeobecné a obecné ...'!J36</f>
        <v>0</v>
      </c>
      <c r="AZ95" s="128">
        <f>'VON - Všeobecné a obecné ...'!F33</f>
        <v>0</v>
      </c>
      <c r="BA95" s="128">
        <f>'VON - Všeobecné a obecné ...'!F34</f>
        <v>0</v>
      </c>
      <c r="BB95" s="128">
        <f>'VON - Všeobecné a obecné ...'!F35</f>
        <v>0</v>
      </c>
      <c r="BC95" s="128">
        <f>'VON - Všeobecné a obecné ...'!F36</f>
        <v>0</v>
      </c>
      <c r="BD95" s="130">
        <f>'VON - Všeobecné a obecné ...'!F37</f>
        <v>0</v>
      </c>
      <c r="BE95" s="7"/>
      <c r="BT95" s="131" t="s">
        <v>84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81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001 - Bourací práce'!J30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89</v>
      </c>
      <c r="AR96" s="126"/>
      <c r="AS96" s="127">
        <v>0</v>
      </c>
      <c r="AT96" s="128">
        <f>ROUND(SUM(AV96:AW96),2)</f>
        <v>0</v>
      </c>
      <c r="AU96" s="129">
        <f>'SO 001 - Bourací práce'!P120</f>
        <v>0</v>
      </c>
      <c r="AV96" s="128">
        <f>'SO 001 - Bourací práce'!J33</f>
        <v>0</v>
      </c>
      <c r="AW96" s="128">
        <f>'SO 001 - Bourací práce'!J34</f>
        <v>0</v>
      </c>
      <c r="AX96" s="128">
        <f>'SO 001 - Bourací práce'!J35</f>
        <v>0</v>
      </c>
      <c r="AY96" s="128">
        <f>'SO 001 - Bourací práce'!J36</f>
        <v>0</v>
      </c>
      <c r="AZ96" s="128">
        <f>'SO 001 - Bourací práce'!F33</f>
        <v>0</v>
      </c>
      <c r="BA96" s="128">
        <f>'SO 001 - Bourací práce'!F34</f>
        <v>0</v>
      </c>
      <c r="BB96" s="128">
        <f>'SO 001 - Bourací práce'!F35</f>
        <v>0</v>
      </c>
      <c r="BC96" s="128">
        <f>'SO 001 - Bourací práce'!F36</f>
        <v>0</v>
      </c>
      <c r="BD96" s="130">
        <f>'SO 001 - Bourací práce'!F37</f>
        <v>0</v>
      </c>
      <c r="BE96" s="7"/>
      <c r="BT96" s="131" t="s">
        <v>84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101 - Hlavní polní ces...'!J30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89</v>
      </c>
      <c r="AR97" s="126"/>
      <c r="AS97" s="127">
        <v>0</v>
      </c>
      <c r="AT97" s="128">
        <f>ROUND(SUM(AV97:AW97),2)</f>
        <v>0</v>
      </c>
      <c r="AU97" s="129">
        <f>'SO 101 - Hlavní polní ces...'!P121</f>
        <v>0</v>
      </c>
      <c r="AV97" s="128">
        <f>'SO 101 - Hlavní polní ces...'!J33</f>
        <v>0</v>
      </c>
      <c r="AW97" s="128">
        <f>'SO 101 - Hlavní polní ces...'!J34</f>
        <v>0</v>
      </c>
      <c r="AX97" s="128">
        <f>'SO 101 - Hlavní polní ces...'!J35</f>
        <v>0</v>
      </c>
      <c r="AY97" s="128">
        <f>'SO 101 - Hlavní polní ces...'!J36</f>
        <v>0</v>
      </c>
      <c r="AZ97" s="128">
        <f>'SO 101 - Hlavní polní ces...'!F33</f>
        <v>0</v>
      </c>
      <c r="BA97" s="128">
        <f>'SO 101 - Hlavní polní ces...'!F34</f>
        <v>0</v>
      </c>
      <c r="BB97" s="128">
        <f>'SO 101 - Hlavní polní ces...'!F35</f>
        <v>0</v>
      </c>
      <c r="BC97" s="128">
        <f>'SO 101 - Hlavní polní ces...'!F36</f>
        <v>0</v>
      </c>
      <c r="BD97" s="130">
        <f>'SO 101 - Hlavní polní ces...'!F37</f>
        <v>0</v>
      </c>
      <c r="BE97" s="7"/>
      <c r="BT97" s="131" t="s">
        <v>84</v>
      </c>
      <c r="BV97" s="131" t="s">
        <v>79</v>
      </c>
      <c r="BW97" s="131" t="s">
        <v>93</v>
      </c>
      <c r="BX97" s="131" t="s">
        <v>5</v>
      </c>
      <c r="CL97" s="131" t="s">
        <v>94</v>
      </c>
      <c r="CM97" s="131" t="s">
        <v>86</v>
      </c>
    </row>
    <row r="98" s="7" customFormat="1" ht="16.5" customHeight="1">
      <c r="A98" s="119" t="s">
        <v>81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301 - Odvodnění komuni...'!J30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89</v>
      </c>
      <c r="AR98" s="126"/>
      <c r="AS98" s="127">
        <v>0</v>
      </c>
      <c r="AT98" s="128">
        <f>ROUND(SUM(AV98:AW98),2)</f>
        <v>0</v>
      </c>
      <c r="AU98" s="129">
        <f>'SO 301 - Odvodnění komuni...'!P124</f>
        <v>0</v>
      </c>
      <c r="AV98" s="128">
        <f>'SO 301 - Odvodnění komuni...'!J33</f>
        <v>0</v>
      </c>
      <c r="AW98" s="128">
        <f>'SO 301 - Odvodnění komuni...'!J34</f>
        <v>0</v>
      </c>
      <c r="AX98" s="128">
        <f>'SO 301 - Odvodnění komuni...'!J35</f>
        <v>0</v>
      </c>
      <c r="AY98" s="128">
        <f>'SO 301 - Odvodnění komuni...'!J36</f>
        <v>0</v>
      </c>
      <c r="AZ98" s="128">
        <f>'SO 301 - Odvodnění komuni...'!F33</f>
        <v>0</v>
      </c>
      <c r="BA98" s="128">
        <f>'SO 301 - Odvodnění komuni...'!F34</f>
        <v>0</v>
      </c>
      <c r="BB98" s="128">
        <f>'SO 301 - Odvodnění komuni...'!F35</f>
        <v>0</v>
      </c>
      <c r="BC98" s="128">
        <f>'SO 301 - Odvodnění komuni...'!F36</f>
        <v>0</v>
      </c>
      <c r="BD98" s="130">
        <f>'SO 301 - Odvodnění komuni...'!F37</f>
        <v>0</v>
      </c>
      <c r="BE98" s="7"/>
      <c r="BT98" s="131" t="s">
        <v>84</v>
      </c>
      <c r="BV98" s="131" t="s">
        <v>79</v>
      </c>
      <c r="BW98" s="131" t="s">
        <v>97</v>
      </c>
      <c r="BX98" s="131" t="s">
        <v>5</v>
      </c>
      <c r="CL98" s="131" t="s">
        <v>98</v>
      </c>
      <c r="CM98" s="131" t="s">
        <v>86</v>
      </c>
    </row>
    <row r="99" s="7" customFormat="1" ht="16.5" customHeight="1">
      <c r="A99" s="119" t="s">
        <v>81</v>
      </c>
      <c r="B99" s="120"/>
      <c r="C99" s="121"/>
      <c r="D99" s="122" t="s">
        <v>99</v>
      </c>
      <c r="E99" s="122"/>
      <c r="F99" s="122"/>
      <c r="G99" s="122"/>
      <c r="H99" s="122"/>
      <c r="I99" s="123"/>
      <c r="J99" s="122" t="s">
        <v>100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801 - Sadové úpravy'!J30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89</v>
      </c>
      <c r="AR99" s="126"/>
      <c r="AS99" s="132">
        <v>0</v>
      </c>
      <c r="AT99" s="133">
        <f>ROUND(SUM(AV99:AW99),2)</f>
        <v>0</v>
      </c>
      <c r="AU99" s="134">
        <f>'SO 801 - Sadové úpravy'!P119</f>
        <v>0</v>
      </c>
      <c r="AV99" s="133">
        <f>'SO 801 - Sadové úpravy'!J33</f>
        <v>0</v>
      </c>
      <c r="AW99" s="133">
        <f>'SO 801 - Sadové úpravy'!J34</f>
        <v>0</v>
      </c>
      <c r="AX99" s="133">
        <f>'SO 801 - Sadové úpravy'!J35</f>
        <v>0</v>
      </c>
      <c r="AY99" s="133">
        <f>'SO 801 - Sadové úpravy'!J36</f>
        <v>0</v>
      </c>
      <c r="AZ99" s="133">
        <f>'SO 801 - Sadové úpravy'!F33</f>
        <v>0</v>
      </c>
      <c r="BA99" s="133">
        <f>'SO 801 - Sadové úpravy'!F34</f>
        <v>0</v>
      </c>
      <c r="BB99" s="133">
        <f>'SO 801 - Sadové úpravy'!F35</f>
        <v>0</v>
      </c>
      <c r="BC99" s="133">
        <f>'SO 801 - Sadové úpravy'!F36</f>
        <v>0</v>
      </c>
      <c r="BD99" s="135">
        <f>'SO 801 - Sadové úpravy'!F37</f>
        <v>0</v>
      </c>
      <c r="BE99" s="7"/>
      <c r="BT99" s="131" t="s">
        <v>84</v>
      </c>
      <c r="BV99" s="131" t="s">
        <v>79</v>
      </c>
      <c r="BW99" s="131" t="s">
        <v>101</v>
      </c>
      <c r="BX99" s="131" t="s">
        <v>5</v>
      </c>
      <c r="CL99" s="131" t="s">
        <v>102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I0MkC8DF7mctm3IT1NC5nKzZMINhgOucwp3yFFWiNC53s9qUw8tTK+UglhQrhaIcj5lSth316OpEw1yQEYPnBA==" hashValue="xjd9WfkXtZQmdH45dDlf+c5e15fZPO9JetgXsXSW7oY7ztZFSmC53ztfL4/VwfPiuOhHhFkrFmB/ro14br+VI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VON - Všeobecné a obecné ...'!C2" display="/"/>
    <hyperlink ref="A96" location="'SO 001 - Bourací práce'!C2" display="/"/>
    <hyperlink ref="A97" location="'SO 101 - Hlavní polní ces...'!C2" display="/"/>
    <hyperlink ref="A98" location="'SO 301 - Odvodnění komuni...'!C2" display="/"/>
    <hyperlink ref="A99" location="'SO 801 - Sadové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ROUND((SUM(BE124:BE165)),  2)</f>
        <v>0</v>
      </c>
      <c r="G33" s="38"/>
      <c r="H33" s="38"/>
      <c r="I33" s="162">
        <v>0.20999999999999999</v>
      </c>
      <c r="J33" s="161">
        <f>ROUND(((SUM(BE124:BE165))*I33),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ROUND((SUM(BF124:BF165)),  2)</f>
        <v>0</v>
      </c>
      <c r="G34" s="38"/>
      <c r="H34" s="38"/>
      <c r="I34" s="162">
        <v>0.14999999999999999</v>
      </c>
      <c r="J34" s="161">
        <f>ROUND(((SUM(BF124:BF165))*I34),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ROUND((SUM(BG124:BG165)),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ROUND((SUM(BH124:BH165)),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ROUND((SUM(BI124:BI165)),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VON - Všeobecné a obecné náklady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113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114</v>
      </c>
      <c r="E99" s="196"/>
      <c r="F99" s="196"/>
      <c r="G99" s="196"/>
      <c r="H99" s="196"/>
      <c r="I99" s="197"/>
      <c r="J99" s="198">
        <f>J129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0"/>
      <c r="C100" s="201"/>
      <c r="D100" s="202" t="s">
        <v>115</v>
      </c>
      <c r="E100" s="203"/>
      <c r="F100" s="203"/>
      <c r="G100" s="203"/>
      <c r="H100" s="203"/>
      <c r="I100" s="204"/>
      <c r="J100" s="205">
        <f>J130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116</v>
      </c>
      <c r="E101" s="203"/>
      <c r="F101" s="203"/>
      <c r="G101" s="203"/>
      <c r="H101" s="203"/>
      <c r="I101" s="204"/>
      <c r="J101" s="205">
        <f>J150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117</v>
      </c>
      <c r="E102" s="203"/>
      <c r="F102" s="203"/>
      <c r="G102" s="203"/>
      <c r="H102" s="203"/>
      <c r="I102" s="204"/>
      <c r="J102" s="205">
        <f>J153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118</v>
      </c>
      <c r="E103" s="203"/>
      <c r="F103" s="203"/>
      <c r="G103" s="203"/>
      <c r="H103" s="203"/>
      <c r="I103" s="204"/>
      <c r="J103" s="205">
        <f>J161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119</v>
      </c>
      <c r="E104" s="203"/>
      <c r="F104" s="203"/>
      <c r="G104" s="203"/>
      <c r="H104" s="203"/>
      <c r="I104" s="204"/>
      <c r="J104" s="205">
        <f>J163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HC4 k.ú. Blansko u Hrochova Týnce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VON - Všeobecné a obecné náklady 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Blansko u Hrochova Týnce</v>
      </c>
      <c r="G118" s="40"/>
      <c r="H118" s="40"/>
      <c r="I118" s="147" t="s">
        <v>22</v>
      </c>
      <c r="J118" s="79" t="str">
        <f>IF(J12="","",J12)</f>
        <v>16. 10. 2019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ČR – Ministerstvo zemědělství</v>
      </c>
      <c r="G120" s="40"/>
      <c r="H120" s="40"/>
      <c r="I120" s="147" t="s">
        <v>30</v>
      </c>
      <c r="J120" s="36" t="str">
        <f>E21</f>
        <v>Ing. arch. Martin Jirovský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Barbora Baňárová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121</v>
      </c>
      <c r="D123" s="210" t="s">
        <v>62</v>
      </c>
      <c r="E123" s="210" t="s">
        <v>58</v>
      </c>
      <c r="F123" s="210" t="s">
        <v>59</v>
      </c>
      <c r="G123" s="210" t="s">
        <v>122</v>
      </c>
      <c r="H123" s="210" t="s">
        <v>123</v>
      </c>
      <c r="I123" s="211" t="s">
        <v>124</v>
      </c>
      <c r="J123" s="212" t="s">
        <v>109</v>
      </c>
      <c r="K123" s="213" t="s">
        <v>125</v>
      </c>
      <c r="L123" s="214"/>
      <c r="M123" s="100" t="s">
        <v>1</v>
      </c>
      <c r="N123" s="101" t="s">
        <v>41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P125+P129</f>
        <v>0</v>
      </c>
      <c r="Q124" s="104"/>
      <c r="R124" s="217">
        <f>R125+R129</f>
        <v>0</v>
      </c>
      <c r="S124" s="104"/>
      <c r="T124" s="218">
        <f>T125+T129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111</v>
      </c>
      <c r="BK124" s="219">
        <f>BK125+BK129</f>
        <v>0</v>
      </c>
    </row>
    <row r="125" s="12" customFormat="1" ht="25.92" customHeight="1">
      <c r="A125" s="12"/>
      <c r="B125" s="220"/>
      <c r="C125" s="221"/>
      <c r="D125" s="222" t="s">
        <v>76</v>
      </c>
      <c r="E125" s="223" t="s">
        <v>133</v>
      </c>
      <c r="F125" s="223" t="s">
        <v>134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</f>
        <v>0</v>
      </c>
      <c r="Q125" s="228"/>
      <c r="R125" s="229">
        <f>R126</f>
        <v>0</v>
      </c>
      <c r="S125" s="228"/>
      <c r="T125" s="23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76</v>
      </c>
      <c r="AU125" s="232" t="s">
        <v>77</v>
      </c>
      <c r="AY125" s="231" t="s">
        <v>135</v>
      </c>
      <c r="BK125" s="233">
        <f>BK126</f>
        <v>0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136</v>
      </c>
      <c r="F126" s="234" t="s">
        <v>137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SUM(P127:P128)</f>
        <v>0</v>
      </c>
      <c r="Q126" s="228"/>
      <c r="R126" s="229">
        <f>SUM(R127:R128)</f>
        <v>0</v>
      </c>
      <c r="S126" s="228"/>
      <c r="T126" s="23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SUM(BK127:BK128)</f>
        <v>0</v>
      </c>
    </row>
    <row r="127" s="2" customFormat="1" ht="44.25" customHeight="1">
      <c r="A127" s="38"/>
      <c r="B127" s="39"/>
      <c r="C127" s="236" t="s">
        <v>84</v>
      </c>
      <c r="D127" s="236" t="s">
        <v>138</v>
      </c>
      <c r="E127" s="237" t="s">
        <v>139</v>
      </c>
      <c r="F127" s="238" t="s">
        <v>140</v>
      </c>
      <c r="G127" s="239" t="s">
        <v>141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143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145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2" customFormat="1" ht="25.92" customHeight="1">
      <c r="A129" s="12"/>
      <c r="B129" s="220"/>
      <c r="C129" s="221"/>
      <c r="D129" s="222" t="s">
        <v>76</v>
      </c>
      <c r="E129" s="223" t="s">
        <v>146</v>
      </c>
      <c r="F129" s="223" t="s">
        <v>147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P130+P150+P153+P161+P163</f>
        <v>0</v>
      </c>
      <c r="Q129" s="228"/>
      <c r="R129" s="229">
        <f>R130+R150+R153+R161+R163</f>
        <v>0</v>
      </c>
      <c r="S129" s="228"/>
      <c r="T129" s="230">
        <f>T130+T150+T153+T161+T163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148</v>
      </c>
      <c r="AT129" s="232" t="s">
        <v>76</v>
      </c>
      <c r="AU129" s="232" t="s">
        <v>77</v>
      </c>
      <c r="AY129" s="231" t="s">
        <v>135</v>
      </c>
      <c r="BK129" s="233">
        <f>BK130+BK150+BK153+BK161+BK163</f>
        <v>0</v>
      </c>
    </row>
    <row r="130" s="12" customFormat="1" ht="22.8" customHeight="1">
      <c r="A130" s="12"/>
      <c r="B130" s="220"/>
      <c r="C130" s="221"/>
      <c r="D130" s="222" t="s">
        <v>76</v>
      </c>
      <c r="E130" s="234" t="s">
        <v>77</v>
      </c>
      <c r="F130" s="234" t="s">
        <v>147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SUM(P131:P149)</f>
        <v>0</v>
      </c>
      <c r="Q130" s="228"/>
      <c r="R130" s="229">
        <f>SUM(R131:R149)</f>
        <v>0</v>
      </c>
      <c r="S130" s="228"/>
      <c r="T130" s="230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148</v>
      </c>
      <c r="AT130" s="232" t="s">
        <v>76</v>
      </c>
      <c r="AU130" s="232" t="s">
        <v>84</v>
      </c>
      <c r="AY130" s="231" t="s">
        <v>135</v>
      </c>
      <c r="BK130" s="233">
        <f>SUM(BK131:BK149)</f>
        <v>0</v>
      </c>
    </row>
    <row r="131" s="2" customFormat="1" ht="21.75" customHeight="1">
      <c r="A131" s="38"/>
      <c r="B131" s="39"/>
      <c r="C131" s="236" t="s">
        <v>86</v>
      </c>
      <c r="D131" s="236" t="s">
        <v>138</v>
      </c>
      <c r="E131" s="237" t="s">
        <v>149</v>
      </c>
      <c r="F131" s="238" t="s">
        <v>150</v>
      </c>
      <c r="G131" s="239" t="s">
        <v>151</v>
      </c>
      <c r="H131" s="240">
        <v>1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152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152</v>
      </c>
      <c r="BM131" s="248" t="s">
        <v>153</v>
      </c>
    </row>
    <row r="132" s="2" customFormat="1">
      <c r="A132" s="38"/>
      <c r="B132" s="39"/>
      <c r="C132" s="40"/>
      <c r="D132" s="250" t="s">
        <v>144</v>
      </c>
      <c r="E132" s="40"/>
      <c r="F132" s="251" t="s">
        <v>154</v>
      </c>
      <c r="G132" s="40"/>
      <c r="H132" s="40"/>
      <c r="I132" s="144"/>
      <c r="J132" s="40"/>
      <c r="K132" s="40"/>
      <c r="L132" s="44"/>
      <c r="M132" s="252"/>
      <c r="N132" s="25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86</v>
      </c>
    </row>
    <row r="133" s="2" customFormat="1" ht="33.75" customHeight="1">
      <c r="A133" s="38"/>
      <c r="B133" s="39"/>
      <c r="C133" s="236" t="s">
        <v>155</v>
      </c>
      <c r="D133" s="236" t="s">
        <v>138</v>
      </c>
      <c r="E133" s="237" t="s">
        <v>156</v>
      </c>
      <c r="F133" s="238" t="s">
        <v>157</v>
      </c>
      <c r="G133" s="239" t="s">
        <v>151</v>
      </c>
      <c r="H133" s="240">
        <v>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152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152</v>
      </c>
      <c r="BM133" s="248" t="s">
        <v>158</v>
      </c>
    </row>
    <row r="134" s="2" customFormat="1">
      <c r="A134" s="38"/>
      <c r="B134" s="39"/>
      <c r="C134" s="40"/>
      <c r="D134" s="250" t="s">
        <v>144</v>
      </c>
      <c r="E134" s="40"/>
      <c r="F134" s="251" t="s">
        <v>159</v>
      </c>
      <c r="G134" s="40"/>
      <c r="H134" s="40"/>
      <c r="I134" s="144"/>
      <c r="J134" s="40"/>
      <c r="K134" s="40"/>
      <c r="L134" s="44"/>
      <c r="M134" s="252"/>
      <c r="N134" s="25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144</v>
      </c>
      <c r="AU134" s="17" t="s">
        <v>86</v>
      </c>
    </row>
    <row r="135" s="2" customFormat="1" ht="33" customHeight="1">
      <c r="A135" s="38"/>
      <c r="B135" s="39"/>
      <c r="C135" s="236" t="s">
        <v>142</v>
      </c>
      <c r="D135" s="236" t="s">
        <v>138</v>
      </c>
      <c r="E135" s="237" t="s">
        <v>160</v>
      </c>
      <c r="F135" s="238" t="s">
        <v>161</v>
      </c>
      <c r="G135" s="239" t="s">
        <v>151</v>
      </c>
      <c r="H135" s="240">
        <v>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42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152</v>
      </c>
      <c r="AT135" s="248" t="s">
        <v>138</v>
      </c>
      <c r="AU135" s="248" t="s">
        <v>86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152</v>
      </c>
      <c r="BM135" s="248" t="s">
        <v>162</v>
      </c>
    </row>
    <row r="136" s="2" customFormat="1">
      <c r="A136" s="38"/>
      <c r="B136" s="39"/>
      <c r="C136" s="40"/>
      <c r="D136" s="250" t="s">
        <v>144</v>
      </c>
      <c r="E136" s="40"/>
      <c r="F136" s="251" t="s">
        <v>163</v>
      </c>
      <c r="G136" s="40"/>
      <c r="H136" s="40"/>
      <c r="I136" s="144"/>
      <c r="J136" s="40"/>
      <c r="K136" s="40"/>
      <c r="L136" s="44"/>
      <c r="M136" s="252"/>
      <c r="N136" s="25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86</v>
      </c>
    </row>
    <row r="137" s="2" customFormat="1" ht="16.5" customHeight="1">
      <c r="A137" s="38"/>
      <c r="B137" s="39"/>
      <c r="C137" s="236" t="s">
        <v>148</v>
      </c>
      <c r="D137" s="236" t="s">
        <v>138</v>
      </c>
      <c r="E137" s="237" t="s">
        <v>164</v>
      </c>
      <c r="F137" s="238" t="s">
        <v>165</v>
      </c>
      <c r="G137" s="239" t="s">
        <v>151</v>
      </c>
      <c r="H137" s="240">
        <v>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42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152</v>
      </c>
      <c r="AT137" s="248" t="s">
        <v>138</v>
      </c>
      <c r="AU137" s="248" t="s">
        <v>86</v>
      </c>
      <c r="AY137" s="17" t="s">
        <v>135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152</v>
      </c>
      <c r="BM137" s="248" t="s">
        <v>166</v>
      </c>
    </row>
    <row r="138" s="2" customFormat="1">
      <c r="A138" s="38"/>
      <c r="B138" s="39"/>
      <c r="C138" s="40"/>
      <c r="D138" s="250" t="s">
        <v>144</v>
      </c>
      <c r="E138" s="40"/>
      <c r="F138" s="251" t="s">
        <v>167</v>
      </c>
      <c r="G138" s="40"/>
      <c r="H138" s="40"/>
      <c r="I138" s="144"/>
      <c r="J138" s="40"/>
      <c r="K138" s="40"/>
      <c r="L138" s="44"/>
      <c r="M138" s="252"/>
      <c r="N138" s="25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144</v>
      </c>
      <c r="AU138" s="17" t="s">
        <v>86</v>
      </c>
    </row>
    <row r="139" s="2" customFormat="1" ht="21.75" customHeight="1">
      <c r="A139" s="38"/>
      <c r="B139" s="39"/>
      <c r="C139" s="236" t="s">
        <v>168</v>
      </c>
      <c r="D139" s="236" t="s">
        <v>138</v>
      </c>
      <c r="E139" s="237" t="s">
        <v>169</v>
      </c>
      <c r="F139" s="238" t="s">
        <v>170</v>
      </c>
      <c r="G139" s="239" t="s">
        <v>151</v>
      </c>
      <c r="H139" s="240">
        <v>1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42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152</v>
      </c>
      <c r="AT139" s="248" t="s">
        <v>138</v>
      </c>
      <c r="AU139" s="248" t="s">
        <v>86</v>
      </c>
      <c r="AY139" s="17" t="s">
        <v>135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152</v>
      </c>
      <c r="BM139" s="248" t="s">
        <v>171</v>
      </c>
    </row>
    <row r="140" s="2" customFormat="1" ht="16.5" customHeight="1">
      <c r="A140" s="38"/>
      <c r="B140" s="39"/>
      <c r="C140" s="236" t="s">
        <v>172</v>
      </c>
      <c r="D140" s="236" t="s">
        <v>138</v>
      </c>
      <c r="E140" s="237" t="s">
        <v>173</v>
      </c>
      <c r="F140" s="238" t="s">
        <v>174</v>
      </c>
      <c r="G140" s="239" t="s">
        <v>151</v>
      </c>
      <c r="H140" s="240">
        <v>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42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152</v>
      </c>
      <c r="AT140" s="248" t="s">
        <v>138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152</v>
      </c>
      <c r="BM140" s="248" t="s">
        <v>175</v>
      </c>
    </row>
    <row r="141" s="2" customFormat="1">
      <c r="A141" s="38"/>
      <c r="B141" s="39"/>
      <c r="C141" s="40"/>
      <c r="D141" s="250" t="s">
        <v>144</v>
      </c>
      <c r="E141" s="40"/>
      <c r="F141" s="251" t="s">
        <v>176</v>
      </c>
      <c r="G141" s="40"/>
      <c r="H141" s="40"/>
      <c r="I141" s="144"/>
      <c r="J141" s="40"/>
      <c r="K141" s="40"/>
      <c r="L141" s="44"/>
      <c r="M141" s="252"/>
      <c r="N141" s="25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144</v>
      </c>
      <c r="AU141" s="17" t="s">
        <v>86</v>
      </c>
    </row>
    <row r="142" s="2" customFormat="1" ht="16.5" customHeight="1">
      <c r="A142" s="38"/>
      <c r="B142" s="39"/>
      <c r="C142" s="236" t="s">
        <v>177</v>
      </c>
      <c r="D142" s="236" t="s">
        <v>138</v>
      </c>
      <c r="E142" s="237" t="s">
        <v>178</v>
      </c>
      <c r="F142" s="238" t="s">
        <v>179</v>
      </c>
      <c r="G142" s="239" t="s">
        <v>151</v>
      </c>
      <c r="H142" s="240">
        <v>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152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152</v>
      </c>
      <c r="BM142" s="248" t="s">
        <v>180</v>
      </c>
    </row>
    <row r="143" s="2" customFormat="1">
      <c r="A143" s="38"/>
      <c r="B143" s="39"/>
      <c r="C143" s="40"/>
      <c r="D143" s="250" t="s">
        <v>144</v>
      </c>
      <c r="E143" s="40"/>
      <c r="F143" s="251" t="s">
        <v>176</v>
      </c>
      <c r="G143" s="40"/>
      <c r="H143" s="40"/>
      <c r="I143" s="144"/>
      <c r="J143" s="40"/>
      <c r="K143" s="40"/>
      <c r="L143" s="44"/>
      <c r="M143" s="252"/>
      <c r="N143" s="25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144</v>
      </c>
      <c r="AU143" s="17" t="s">
        <v>86</v>
      </c>
    </row>
    <row r="144" s="2" customFormat="1" ht="16.5" customHeight="1">
      <c r="A144" s="38"/>
      <c r="B144" s="39"/>
      <c r="C144" s="236" t="s">
        <v>136</v>
      </c>
      <c r="D144" s="236" t="s">
        <v>138</v>
      </c>
      <c r="E144" s="237" t="s">
        <v>181</v>
      </c>
      <c r="F144" s="238" t="s">
        <v>182</v>
      </c>
      <c r="G144" s="239" t="s">
        <v>151</v>
      </c>
      <c r="H144" s="240">
        <v>1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42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152</v>
      </c>
      <c r="AT144" s="248" t="s">
        <v>138</v>
      </c>
      <c r="AU144" s="248" t="s">
        <v>86</v>
      </c>
      <c r="AY144" s="17" t="s">
        <v>135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152</v>
      </c>
      <c r="BM144" s="248" t="s">
        <v>183</v>
      </c>
    </row>
    <row r="145" s="2" customFormat="1">
      <c r="A145" s="38"/>
      <c r="B145" s="39"/>
      <c r="C145" s="40"/>
      <c r="D145" s="250" t="s">
        <v>144</v>
      </c>
      <c r="E145" s="40"/>
      <c r="F145" s="251" t="s">
        <v>176</v>
      </c>
      <c r="G145" s="40"/>
      <c r="H145" s="40"/>
      <c r="I145" s="144"/>
      <c r="J145" s="40"/>
      <c r="K145" s="40"/>
      <c r="L145" s="44"/>
      <c r="M145" s="252"/>
      <c r="N145" s="25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86</v>
      </c>
    </row>
    <row r="146" s="2" customFormat="1" ht="16.5" customHeight="1">
      <c r="A146" s="38"/>
      <c r="B146" s="39"/>
      <c r="C146" s="236" t="s">
        <v>184</v>
      </c>
      <c r="D146" s="236" t="s">
        <v>138</v>
      </c>
      <c r="E146" s="237" t="s">
        <v>185</v>
      </c>
      <c r="F146" s="238" t="s">
        <v>186</v>
      </c>
      <c r="G146" s="239" t="s">
        <v>151</v>
      </c>
      <c r="H146" s="240">
        <v>1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152</v>
      </c>
      <c r="AT146" s="248" t="s">
        <v>138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152</v>
      </c>
      <c r="BM146" s="248" t="s">
        <v>187</v>
      </c>
    </row>
    <row r="147" s="2" customFormat="1">
      <c r="A147" s="38"/>
      <c r="B147" s="39"/>
      <c r="C147" s="40"/>
      <c r="D147" s="250" t="s">
        <v>144</v>
      </c>
      <c r="E147" s="40"/>
      <c r="F147" s="251" t="s">
        <v>176</v>
      </c>
      <c r="G147" s="40"/>
      <c r="H147" s="40"/>
      <c r="I147" s="144"/>
      <c r="J147" s="40"/>
      <c r="K147" s="40"/>
      <c r="L147" s="44"/>
      <c r="M147" s="252"/>
      <c r="N147" s="25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144</v>
      </c>
      <c r="AU147" s="17" t="s">
        <v>86</v>
      </c>
    </row>
    <row r="148" s="2" customFormat="1" ht="16.5" customHeight="1">
      <c r="A148" s="38"/>
      <c r="B148" s="39"/>
      <c r="C148" s="236" t="s">
        <v>188</v>
      </c>
      <c r="D148" s="236" t="s">
        <v>138</v>
      </c>
      <c r="E148" s="237" t="s">
        <v>189</v>
      </c>
      <c r="F148" s="238" t="s">
        <v>190</v>
      </c>
      <c r="G148" s="239" t="s">
        <v>151</v>
      </c>
      <c r="H148" s="240">
        <v>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152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152</v>
      </c>
      <c r="BM148" s="248" t="s">
        <v>191</v>
      </c>
    </row>
    <row r="149" s="2" customFormat="1">
      <c r="A149" s="38"/>
      <c r="B149" s="39"/>
      <c r="C149" s="40"/>
      <c r="D149" s="250" t="s">
        <v>144</v>
      </c>
      <c r="E149" s="40"/>
      <c r="F149" s="251" t="s">
        <v>176</v>
      </c>
      <c r="G149" s="40"/>
      <c r="H149" s="40"/>
      <c r="I149" s="144"/>
      <c r="J149" s="40"/>
      <c r="K149" s="40"/>
      <c r="L149" s="44"/>
      <c r="M149" s="252"/>
      <c r="N149" s="25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144</v>
      </c>
      <c r="AU149" s="17" t="s">
        <v>86</v>
      </c>
    </row>
    <row r="150" s="12" customFormat="1" ht="22.8" customHeight="1">
      <c r="A150" s="12"/>
      <c r="B150" s="220"/>
      <c r="C150" s="221"/>
      <c r="D150" s="222" t="s">
        <v>76</v>
      </c>
      <c r="E150" s="234" t="s">
        <v>192</v>
      </c>
      <c r="F150" s="234" t="s">
        <v>193</v>
      </c>
      <c r="G150" s="221"/>
      <c r="H150" s="221"/>
      <c r="I150" s="224"/>
      <c r="J150" s="235">
        <f>BK150</f>
        <v>0</v>
      </c>
      <c r="K150" s="221"/>
      <c r="L150" s="226"/>
      <c r="M150" s="227"/>
      <c r="N150" s="228"/>
      <c r="O150" s="228"/>
      <c r="P150" s="229">
        <f>SUM(P151:P152)</f>
        <v>0</v>
      </c>
      <c r="Q150" s="228"/>
      <c r="R150" s="229">
        <f>SUM(R151:R152)</f>
        <v>0</v>
      </c>
      <c r="S150" s="228"/>
      <c r="T150" s="230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1" t="s">
        <v>148</v>
      </c>
      <c r="AT150" s="232" t="s">
        <v>76</v>
      </c>
      <c r="AU150" s="232" t="s">
        <v>84</v>
      </c>
      <c r="AY150" s="231" t="s">
        <v>135</v>
      </c>
      <c r="BK150" s="233">
        <f>SUM(BK151:BK152)</f>
        <v>0</v>
      </c>
    </row>
    <row r="151" s="2" customFormat="1" ht="21.75" customHeight="1">
      <c r="A151" s="38"/>
      <c r="B151" s="39"/>
      <c r="C151" s="236" t="s">
        <v>194</v>
      </c>
      <c r="D151" s="236" t="s">
        <v>138</v>
      </c>
      <c r="E151" s="237" t="s">
        <v>195</v>
      </c>
      <c r="F151" s="238" t="s">
        <v>196</v>
      </c>
      <c r="G151" s="239" t="s">
        <v>151</v>
      </c>
      <c r="H151" s="240">
        <v>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42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152</v>
      </c>
      <c r="AT151" s="248" t="s">
        <v>138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152</v>
      </c>
      <c r="BM151" s="248" t="s">
        <v>197</v>
      </c>
    </row>
    <row r="152" s="2" customFormat="1" ht="33" customHeight="1">
      <c r="A152" s="38"/>
      <c r="B152" s="39"/>
      <c r="C152" s="236" t="s">
        <v>198</v>
      </c>
      <c r="D152" s="236" t="s">
        <v>138</v>
      </c>
      <c r="E152" s="237" t="s">
        <v>199</v>
      </c>
      <c r="F152" s="238" t="s">
        <v>200</v>
      </c>
      <c r="G152" s="239" t="s">
        <v>151</v>
      </c>
      <c r="H152" s="240">
        <v>1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42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152</v>
      </c>
      <c r="AT152" s="248" t="s">
        <v>138</v>
      </c>
      <c r="AU152" s="248" t="s">
        <v>86</v>
      </c>
      <c r="AY152" s="17" t="s">
        <v>135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152</v>
      </c>
      <c r="BM152" s="248" t="s">
        <v>201</v>
      </c>
    </row>
    <row r="153" s="12" customFormat="1" ht="22.8" customHeight="1">
      <c r="A153" s="12"/>
      <c r="B153" s="220"/>
      <c r="C153" s="221"/>
      <c r="D153" s="222" t="s">
        <v>76</v>
      </c>
      <c r="E153" s="234" t="s">
        <v>202</v>
      </c>
      <c r="F153" s="234" t="s">
        <v>203</v>
      </c>
      <c r="G153" s="221"/>
      <c r="H153" s="221"/>
      <c r="I153" s="224"/>
      <c r="J153" s="235">
        <f>BK153</f>
        <v>0</v>
      </c>
      <c r="K153" s="221"/>
      <c r="L153" s="226"/>
      <c r="M153" s="227"/>
      <c r="N153" s="228"/>
      <c r="O153" s="228"/>
      <c r="P153" s="229">
        <f>SUM(P154:P160)</f>
        <v>0</v>
      </c>
      <c r="Q153" s="228"/>
      <c r="R153" s="229">
        <f>SUM(R154:R160)</f>
        <v>0</v>
      </c>
      <c r="S153" s="228"/>
      <c r="T153" s="230">
        <f>SUM(T154:T160)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1" t="s">
        <v>148</v>
      </c>
      <c r="AT153" s="232" t="s">
        <v>76</v>
      </c>
      <c r="AU153" s="232" t="s">
        <v>84</v>
      </c>
      <c r="AY153" s="231" t="s">
        <v>135</v>
      </c>
      <c r="BK153" s="233">
        <f>SUM(BK154:BK160)</f>
        <v>0</v>
      </c>
    </row>
    <row r="154" s="2" customFormat="1" ht="33" customHeight="1">
      <c r="A154" s="38"/>
      <c r="B154" s="39"/>
      <c r="C154" s="236" t="s">
        <v>204</v>
      </c>
      <c r="D154" s="236" t="s">
        <v>138</v>
      </c>
      <c r="E154" s="237" t="s">
        <v>205</v>
      </c>
      <c r="F154" s="238" t="s">
        <v>206</v>
      </c>
      <c r="G154" s="239" t="s">
        <v>151</v>
      </c>
      <c r="H154" s="240">
        <v>1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42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152</v>
      </c>
      <c r="AT154" s="248" t="s">
        <v>138</v>
      </c>
      <c r="AU154" s="248" t="s">
        <v>86</v>
      </c>
      <c r="AY154" s="17" t="s">
        <v>135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152</v>
      </c>
      <c r="BM154" s="248" t="s">
        <v>207</v>
      </c>
    </row>
    <row r="155" s="2" customFormat="1" ht="21.75" customHeight="1">
      <c r="A155" s="38"/>
      <c r="B155" s="39"/>
      <c r="C155" s="236" t="s">
        <v>8</v>
      </c>
      <c r="D155" s="236" t="s">
        <v>138</v>
      </c>
      <c r="E155" s="237" t="s">
        <v>208</v>
      </c>
      <c r="F155" s="238" t="s">
        <v>209</v>
      </c>
      <c r="G155" s="239" t="s">
        <v>151</v>
      </c>
      <c r="H155" s="240">
        <v>1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152</v>
      </c>
      <c r="AT155" s="248" t="s">
        <v>138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152</v>
      </c>
      <c r="BM155" s="248" t="s">
        <v>210</v>
      </c>
    </row>
    <row r="156" s="2" customFormat="1">
      <c r="A156" s="38"/>
      <c r="B156" s="39"/>
      <c r="C156" s="40"/>
      <c r="D156" s="250" t="s">
        <v>144</v>
      </c>
      <c r="E156" s="40"/>
      <c r="F156" s="251" t="s">
        <v>211</v>
      </c>
      <c r="G156" s="40"/>
      <c r="H156" s="40"/>
      <c r="I156" s="144"/>
      <c r="J156" s="40"/>
      <c r="K156" s="40"/>
      <c r="L156" s="44"/>
      <c r="M156" s="252"/>
      <c r="N156" s="25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144</v>
      </c>
      <c r="AU156" s="17" t="s">
        <v>86</v>
      </c>
    </row>
    <row r="157" s="2" customFormat="1" ht="21.75" customHeight="1">
      <c r="A157" s="38"/>
      <c r="B157" s="39"/>
      <c r="C157" s="236" t="s">
        <v>212</v>
      </c>
      <c r="D157" s="236" t="s">
        <v>138</v>
      </c>
      <c r="E157" s="237" t="s">
        <v>213</v>
      </c>
      <c r="F157" s="238" t="s">
        <v>214</v>
      </c>
      <c r="G157" s="239" t="s">
        <v>151</v>
      </c>
      <c r="H157" s="240">
        <v>1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42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152</v>
      </c>
      <c r="AT157" s="248" t="s">
        <v>138</v>
      </c>
      <c r="AU157" s="248" t="s">
        <v>86</v>
      </c>
      <c r="AY157" s="17" t="s">
        <v>135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152</v>
      </c>
      <c r="BM157" s="248" t="s">
        <v>215</v>
      </c>
    </row>
    <row r="158" s="2" customFormat="1">
      <c r="A158" s="38"/>
      <c r="B158" s="39"/>
      <c r="C158" s="40"/>
      <c r="D158" s="250" t="s">
        <v>144</v>
      </c>
      <c r="E158" s="40"/>
      <c r="F158" s="251" t="s">
        <v>216</v>
      </c>
      <c r="G158" s="40"/>
      <c r="H158" s="40"/>
      <c r="I158" s="144"/>
      <c r="J158" s="40"/>
      <c r="K158" s="40"/>
      <c r="L158" s="44"/>
      <c r="M158" s="252"/>
      <c r="N158" s="25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144</v>
      </c>
      <c r="AU158" s="17" t="s">
        <v>86</v>
      </c>
    </row>
    <row r="159" s="2" customFormat="1" ht="21.75" customHeight="1">
      <c r="A159" s="38"/>
      <c r="B159" s="39"/>
      <c r="C159" s="236" t="s">
        <v>217</v>
      </c>
      <c r="D159" s="236" t="s">
        <v>138</v>
      </c>
      <c r="E159" s="237" t="s">
        <v>218</v>
      </c>
      <c r="F159" s="238" t="s">
        <v>219</v>
      </c>
      <c r="G159" s="239" t="s">
        <v>151</v>
      </c>
      <c r="H159" s="240">
        <v>1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152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152</v>
      </c>
      <c r="BM159" s="248" t="s">
        <v>220</v>
      </c>
    </row>
    <row r="160" s="2" customFormat="1">
      <c r="A160" s="38"/>
      <c r="B160" s="39"/>
      <c r="C160" s="40"/>
      <c r="D160" s="250" t="s">
        <v>144</v>
      </c>
      <c r="E160" s="40"/>
      <c r="F160" s="251" t="s">
        <v>221</v>
      </c>
      <c r="G160" s="40"/>
      <c r="H160" s="40"/>
      <c r="I160" s="144"/>
      <c r="J160" s="40"/>
      <c r="K160" s="40"/>
      <c r="L160" s="44"/>
      <c r="M160" s="252"/>
      <c r="N160" s="25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86</v>
      </c>
    </row>
    <row r="161" s="12" customFormat="1" ht="22.8" customHeight="1">
      <c r="A161" s="12"/>
      <c r="B161" s="220"/>
      <c r="C161" s="221"/>
      <c r="D161" s="222" t="s">
        <v>76</v>
      </c>
      <c r="E161" s="234" t="s">
        <v>222</v>
      </c>
      <c r="F161" s="234" t="s">
        <v>223</v>
      </c>
      <c r="G161" s="221"/>
      <c r="H161" s="221"/>
      <c r="I161" s="224"/>
      <c r="J161" s="235">
        <f>BK161</f>
        <v>0</v>
      </c>
      <c r="K161" s="221"/>
      <c r="L161" s="226"/>
      <c r="M161" s="227"/>
      <c r="N161" s="228"/>
      <c r="O161" s="228"/>
      <c r="P161" s="229">
        <f>P162</f>
        <v>0</v>
      </c>
      <c r="Q161" s="228"/>
      <c r="R161" s="229">
        <f>R162</f>
        <v>0</v>
      </c>
      <c r="S161" s="228"/>
      <c r="T161" s="230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1" t="s">
        <v>148</v>
      </c>
      <c r="AT161" s="232" t="s">
        <v>76</v>
      </c>
      <c r="AU161" s="232" t="s">
        <v>84</v>
      </c>
      <c r="AY161" s="231" t="s">
        <v>135</v>
      </c>
      <c r="BK161" s="233">
        <f>BK162</f>
        <v>0</v>
      </c>
    </row>
    <row r="162" s="2" customFormat="1" ht="16.5" customHeight="1">
      <c r="A162" s="38"/>
      <c r="B162" s="39"/>
      <c r="C162" s="236" t="s">
        <v>224</v>
      </c>
      <c r="D162" s="236" t="s">
        <v>138</v>
      </c>
      <c r="E162" s="237" t="s">
        <v>225</v>
      </c>
      <c r="F162" s="238" t="s">
        <v>226</v>
      </c>
      <c r="G162" s="239" t="s">
        <v>151</v>
      </c>
      <c r="H162" s="240">
        <v>1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152</v>
      </c>
      <c r="AT162" s="248" t="s">
        <v>138</v>
      </c>
      <c r="AU162" s="248" t="s">
        <v>86</v>
      </c>
      <c r="AY162" s="17" t="s">
        <v>135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152</v>
      </c>
      <c r="BM162" s="248" t="s">
        <v>227</v>
      </c>
    </row>
    <row r="163" s="12" customFormat="1" ht="22.8" customHeight="1">
      <c r="A163" s="12"/>
      <c r="B163" s="220"/>
      <c r="C163" s="221"/>
      <c r="D163" s="222" t="s">
        <v>76</v>
      </c>
      <c r="E163" s="234" t="s">
        <v>228</v>
      </c>
      <c r="F163" s="234" t="s">
        <v>229</v>
      </c>
      <c r="G163" s="221"/>
      <c r="H163" s="221"/>
      <c r="I163" s="224"/>
      <c r="J163" s="235">
        <f>BK163</f>
        <v>0</v>
      </c>
      <c r="K163" s="221"/>
      <c r="L163" s="226"/>
      <c r="M163" s="227"/>
      <c r="N163" s="228"/>
      <c r="O163" s="228"/>
      <c r="P163" s="229">
        <f>SUM(P164:P165)</f>
        <v>0</v>
      </c>
      <c r="Q163" s="228"/>
      <c r="R163" s="229">
        <f>SUM(R164:R165)</f>
        <v>0</v>
      </c>
      <c r="S163" s="228"/>
      <c r="T163" s="230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1" t="s">
        <v>148</v>
      </c>
      <c r="AT163" s="232" t="s">
        <v>76</v>
      </c>
      <c r="AU163" s="232" t="s">
        <v>84</v>
      </c>
      <c r="AY163" s="231" t="s">
        <v>135</v>
      </c>
      <c r="BK163" s="233">
        <f>SUM(BK164:BK165)</f>
        <v>0</v>
      </c>
    </row>
    <row r="164" s="2" customFormat="1" ht="16.5" customHeight="1">
      <c r="A164" s="38"/>
      <c r="B164" s="39"/>
      <c r="C164" s="236" t="s">
        <v>230</v>
      </c>
      <c r="D164" s="236" t="s">
        <v>138</v>
      </c>
      <c r="E164" s="237" t="s">
        <v>231</v>
      </c>
      <c r="F164" s="238" t="s">
        <v>232</v>
      </c>
      <c r="G164" s="239" t="s">
        <v>151</v>
      </c>
      <c r="H164" s="240">
        <v>1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42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152</v>
      </c>
      <c r="AT164" s="248" t="s">
        <v>138</v>
      </c>
      <c r="AU164" s="248" t="s">
        <v>86</v>
      </c>
      <c r="AY164" s="17" t="s">
        <v>135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152</v>
      </c>
      <c r="BM164" s="248" t="s">
        <v>233</v>
      </c>
    </row>
    <row r="165" s="2" customFormat="1">
      <c r="A165" s="38"/>
      <c r="B165" s="39"/>
      <c r="C165" s="40"/>
      <c r="D165" s="250" t="s">
        <v>144</v>
      </c>
      <c r="E165" s="40"/>
      <c r="F165" s="251" t="s">
        <v>234</v>
      </c>
      <c r="G165" s="40"/>
      <c r="H165" s="40"/>
      <c r="I165" s="144"/>
      <c r="J165" s="40"/>
      <c r="K165" s="40"/>
      <c r="L165" s="44"/>
      <c r="M165" s="254"/>
      <c r="N165" s="255"/>
      <c r="O165" s="256"/>
      <c r="P165" s="256"/>
      <c r="Q165" s="256"/>
      <c r="R165" s="256"/>
      <c r="S165" s="256"/>
      <c r="T165" s="257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144</v>
      </c>
      <c r="AU165" s="17" t="s">
        <v>86</v>
      </c>
    </row>
    <row r="166" s="2" customFormat="1" ht="6.96" customHeight="1">
      <c r="A166" s="38"/>
      <c r="B166" s="66"/>
      <c r="C166" s="67"/>
      <c r="D166" s="67"/>
      <c r="E166" s="67"/>
      <c r="F166" s="67"/>
      <c r="G166" s="67"/>
      <c r="H166" s="67"/>
      <c r="I166" s="183"/>
      <c r="J166" s="67"/>
      <c r="K166" s="67"/>
      <c r="L166" s="44"/>
      <c r="M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</sheetData>
  <sheetProtection sheet="1" autoFilter="0" formatColumns="0" formatRows="0" objects="1" scenarios="1" spinCount="100000" saltValue="VG55mfV+9LTJCrconakqr0+ZmcZCrCCaJzqPRJid5Z3+/K3TvhcTQMJtS7C+N4ruVc9KuP1aQlBGZuqEhk/FAg==" hashValue="K7MhRkmXFUDUG/6F2SCqj7ePeenFWD+eAGB9uEy3xYiio5iUlLGWh1OXDbQ1gsCeqbjFJKqaLKqEg8I3jUdUjg==" algorithmName="SHA-512" password="CC35"/>
  <autoFilter ref="C123:K16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235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ROUND((SUM(BE120:BE133)),  2)</f>
        <v>0</v>
      </c>
      <c r="G33" s="38"/>
      <c r="H33" s="38"/>
      <c r="I33" s="162">
        <v>0.20999999999999999</v>
      </c>
      <c r="J33" s="161">
        <f>ROUND(((SUM(BE120:BE133))*I33),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ROUND((SUM(BF120:BF133)),  2)</f>
        <v>0</v>
      </c>
      <c r="G34" s="38"/>
      <c r="H34" s="38"/>
      <c r="I34" s="162">
        <v>0.14999999999999999</v>
      </c>
      <c r="J34" s="161">
        <f>ROUND(((SUM(BF120:BF133))*I34),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ROUND((SUM(BG120:BG133)),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ROUND((SUM(BH120:BH133)),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ROUND((SUM(BI120:BI133)),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001 - Bourací práce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113</v>
      </c>
      <c r="E99" s="203"/>
      <c r="F99" s="203"/>
      <c r="G99" s="203"/>
      <c r="H99" s="203"/>
      <c r="I99" s="204"/>
      <c r="J99" s="205">
        <f>J126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237</v>
      </c>
      <c r="E100" s="203"/>
      <c r="F100" s="203"/>
      <c r="G100" s="203"/>
      <c r="H100" s="203"/>
      <c r="I100" s="204"/>
      <c r="J100" s="205">
        <f>J127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120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POLNÍ CESTA HC4 k.ú. Blansko u Hrochova Týnce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104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001 - Bourací práce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Blansko u Hrochova Týnce</v>
      </c>
      <c r="G114" s="40"/>
      <c r="H114" s="40"/>
      <c r="I114" s="147" t="s">
        <v>22</v>
      </c>
      <c r="J114" s="79" t="str">
        <f>IF(J12="","",J12)</f>
        <v>16. 10. 2019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40"/>
      <c r="E116" s="40"/>
      <c r="F116" s="27" t="str">
        <f>E15</f>
        <v>ČR – Ministerstvo zemědělství</v>
      </c>
      <c r="G116" s="40"/>
      <c r="H116" s="40"/>
      <c r="I116" s="147" t="s">
        <v>30</v>
      </c>
      <c r="J116" s="36" t="str">
        <f>E21</f>
        <v>Ing. arch. Martin Jirovský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>Ing. Barbora Baňárová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121</v>
      </c>
      <c r="D119" s="210" t="s">
        <v>62</v>
      </c>
      <c r="E119" s="210" t="s">
        <v>58</v>
      </c>
      <c r="F119" s="210" t="s">
        <v>59</v>
      </c>
      <c r="G119" s="210" t="s">
        <v>122</v>
      </c>
      <c r="H119" s="210" t="s">
        <v>123</v>
      </c>
      <c r="I119" s="211" t="s">
        <v>124</v>
      </c>
      <c r="J119" s="212" t="s">
        <v>109</v>
      </c>
      <c r="K119" s="213" t="s">
        <v>125</v>
      </c>
      <c r="L119" s="214"/>
      <c r="M119" s="100" t="s">
        <v>1</v>
      </c>
      <c r="N119" s="101" t="s">
        <v>41</v>
      </c>
      <c r="O119" s="101" t="s">
        <v>126</v>
      </c>
      <c r="P119" s="101" t="s">
        <v>127</v>
      </c>
      <c r="Q119" s="101" t="s">
        <v>128</v>
      </c>
      <c r="R119" s="101" t="s">
        <v>129</v>
      </c>
      <c r="S119" s="101" t="s">
        <v>130</v>
      </c>
      <c r="T119" s="102" t="s">
        <v>131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132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</f>
        <v>0</v>
      </c>
      <c r="Q120" s="104"/>
      <c r="R120" s="217">
        <f>R121</f>
        <v>0</v>
      </c>
      <c r="S120" s="104"/>
      <c r="T120" s="218">
        <f>T121</f>
        <v>365.11199999999997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76</v>
      </c>
      <c r="AU120" s="17" t="s">
        <v>111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76</v>
      </c>
      <c r="E121" s="223" t="s">
        <v>133</v>
      </c>
      <c r="F121" s="223" t="s">
        <v>134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P122+P126</f>
        <v>0</v>
      </c>
      <c r="Q121" s="228"/>
      <c r="R121" s="229">
        <f>R122+R126</f>
        <v>0</v>
      </c>
      <c r="S121" s="228"/>
      <c r="T121" s="230">
        <f>T122+T126</f>
        <v>365.11199999999997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76</v>
      </c>
      <c r="AU121" s="232" t="s">
        <v>77</v>
      </c>
      <c r="AY121" s="231" t="s">
        <v>135</v>
      </c>
      <c r="BK121" s="233">
        <f>BK122+BK126</f>
        <v>0</v>
      </c>
    </row>
    <row r="122" s="12" customFormat="1" ht="22.8" customHeight="1">
      <c r="A122" s="12"/>
      <c r="B122" s="220"/>
      <c r="C122" s="221"/>
      <c r="D122" s="222" t="s">
        <v>76</v>
      </c>
      <c r="E122" s="234" t="s">
        <v>84</v>
      </c>
      <c r="F122" s="234" t="s">
        <v>238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SUM(P123:P125)</f>
        <v>0</v>
      </c>
      <c r="Q122" s="228"/>
      <c r="R122" s="229">
        <f>SUM(R123:R125)</f>
        <v>0</v>
      </c>
      <c r="S122" s="228"/>
      <c r="T122" s="230">
        <f>SUM(T123:T125)</f>
        <v>365.11199999999997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76</v>
      </c>
      <c r="AU122" s="232" t="s">
        <v>84</v>
      </c>
      <c r="AY122" s="231" t="s">
        <v>135</v>
      </c>
      <c r="BK122" s="233">
        <f>SUM(BK123:BK125)</f>
        <v>0</v>
      </c>
    </row>
    <row r="123" s="2" customFormat="1" ht="55.5" customHeight="1">
      <c r="A123" s="38"/>
      <c r="B123" s="39"/>
      <c r="C123" s="236" t="s">
        <v>84</v>
      </c>
      <c r="D123" s="236" t="s">
        <v>138</v>
      </c>
      <c r="E123" s="237" t="s">
        <v>239</v>
      </c>
      <c r="F123" s="238" t="s">
        <v>240</v>
      </c>
      <c r="G123" s="239" t="s">
        <v>241</v>
      </c>
      <c r="H123" s="240">
        <v>829.79999999999995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42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0.44</v>
      </c>
      <c r="T123" s="247">
        <f>S123*H123</f>
        <v>365.11199999999997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142</v>
      </c>
      <c r="AT123" s="248" t="s">
        <v>138</v>
      </c>
      <c r="AU123" s="248" t="s">
        <v>86</v>
      </c>
      <c r="AY123" s="17" t="s">
        <v>135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142</v>
      </c>
      <c r="BM123" s="248" t="s">
        <v>242</v>
      </c>
    </row>
    <row r="124" s="2" customFormat="1">
      <c r="A124" s="38"/>
      <c r="B124" s="39"/>
      <c r="C124" s="40"/>
      <c r="D124" s="250" t="s">
        <v>144</v>
      </c>
      <c r="E124" s="40"/>
      <c r="F124" s="251" t="s">
        <v>243</v>
      </c>
      <c r="G124" s="40"/>
      <c r="H124" s="40"/>
      <c r="I124" s="144"/>
      <c r="J124" s="40"/>
      <c r="K124" s="40"/>
      <c r="L124" s="44"/>
      <c r="M124" s="252"/>
      <c r="N124" s="253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144</v>
      </c>
      <c r="AU124" s="17" t="s">
        <v>86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245</v>
      </c>
      <c r="G125" s="259"/>
      <c r="H125" s="262">
        <v>829.79999999999995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136</v>
      </c>
      <c r="F126" s="234" t="s">
        <v>137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P127</f>
        <v>0</v>
      </c>
      <c r="Q126" s="228"/>
      <c r="R126" s="229">
        <f>R127</f>
        <v>0</v>
      </c>
      <c r="S126" s="228"/>
      <c r="T126" s="23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BK127</f>
        <v>0</v>
      </c>
    </row>
    <row r="127" s="12" customFormat="1" ht="20.88" customHeight="1">
      <c r="A127" s="12"/>
      <c r="B127" s="220"/>
      <c r="C127" s="221"/>
      <c r="D127" s="222" t="s">
        <v>76</v>
      </c>
      <c r="E127" s="234" t="s">
        <v>246</v>
      </c>
      <c r="F127" s="234" t="s">
        <v>247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SUM(P128:P133)</f>
        <v>0</v>
      </c>
      <c r="Q127" s="228"/>
      <c r="R127" s="229">
        <f>SUM(R128:R133)</f>
        <v>0</v>
      </c>
      <c r="S127" s="228"/>
      <c r="T127" s="230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84</v>
      </c>
      <c r="AT127" s="232" t="s">
        <v>76</v>
      </c>
      <c r="AU127" s="232" t="s">
        <v>86</v>
      </c>
      <c r="AY127" s="231" t="s">
        <v>135</v>
      </c>
      <c r="BK127" s="233">
        <f>SUM(BK128:BK133)</f>
        <v>0</v>
      </c>
    </row>
    <row r="128" s="2" customFormat="1" ht="16.5" customHeight="1">
      <c r="A128" s="38"/>
      <c r="B128" s="39"/>
      <c r="C128" s="236" t="s">
        <v>86</v>
      </c>
      <c r="D128" s="236" t="s">
        <v>138</v>
      </c>
      <c r="E128" s="237" t="s">
        <v>248</v>
      </c>
      <c r="F128" s="238" t="s">
        <v>249</v>
      </c>
      <c r="G128" s="239" t="s">
        <v>250</v>
      </c>
      <c r="H128" s="240">
        <v>365.11200000000002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42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142</v>
      </c>
      <c r="AT128" s="248" t="s">
        <v>138</v>
      </c>
      <c r="AU128" s="248" t="s">
        <v>155</v>
      </c>
      <c r="AY128" s="17" t="s">
        <v>135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142</v>
      </c>
      <c r="BM128" s="248" t="s">
        <v>251</v>
      </c>
    </row>
    <row r="129" s="2" customFormat="1" ht="21.75" customHeight="1">
      <c r="A129" s="38"/>
      <c r="B129" s="39"/>
      <c r="C129" s="236" t="s">
        <v>155</v>
      </c>
      <c r="D129" s="236" t="s">
        <v>138</v>
      </c>
      <c r="E129" s="237" t="s">
        <v>252</v>
      </c>
      <c r="F129" s="238" t="s">
        <v>253</v>
      </c>
      <c r="G129" s="239" t="s">
        <v>250</v>
      </c>
      <c r="H129" s="240">
        <v>365.11200000000002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42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142</v>
      </c>
      <c r="AT129" s="248" t="s">
        <v>138</v>
      </c>
      <c r="AU129" s="248" t="s">
        <v>155</v>
      </c>
      <c r="AY129" s="17" t="s">
        <v>135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142</v>
      </c>
      <c r="BM129" s="248" t="s">
        <v>254</v>
      </c>
    </row>
    <row r="130" s="2" customFormat="1" ht="33" customHeight="1">
      <c r="A130" s="38"/>
      <c r="B130" s="39"/>
      <c r="C130" s="236" t="s">
        <v>142</v>
      </c>
      <c r="D130" s="236" t="s">
        <v>138</v>
      </c>
      <c r="E130" s="237" t="s">
        <v>255</v>
      </c>
      <c r="F130" s="238" t="s">
        <v>256</v>
      </c>
      <c r="G130" s="239" t="s">
        <v>250</v>
      </c>
      <c r="H130" s="240">
        <v>365.11200000000002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155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257</v>
      </c>
    </row>
    <row r="131" s="2" customFormat="1" ht="44.25" customHeight="1">
      <c r="A131" s="38"/>
      <c r="B131" s="39"/>
      <c r="C131" s="236" t="s">
        <v>148</v>
      </c>
      <c r="D131" s="236" t="s">
        <v>138</v>
      </c>
      <c r="E131" s="237" t="s">
        <v>258</v>
      </c>
      <c r="F131" s="238" t="s">
        <v>259</v>
      </c>
      <c r="G131" s="239" t="s">
        <v>250</v>
      </c>
      <c r="H131" s="240">
        <v>5841.7920000000004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155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260</v>
      </c>
    </row>
    <row r="132" s="2" customFormat="1">
      <c r="A132" s="38"/>
      <c r="B132" s="39"/>
      <c r="C132" s="40"/>
      <c r="D132" s="250" t="s">
        <v>144</v>
      </c>
      <c r="E132" s="40"/>
      <c r="F132" s="251" t="s">
        <v>261</v>
      </c>
      <c r="G132" s="40"/>
      <c r="H132" s="40"/>
      <c r="I132" s="144"/>
      <c r="J132" s="40"/>
      <c r="K132" s="40"/>
      <c r="L132" s="44"/>
      <c r="M132" s="252"/>
      <c r="N132" s="25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144</v>
      </c>
      <c r="AU132" s="17" t="s">
        <v>155</v>
      </c>
    </row>
    <row r="133" s="13" customFormat="1">
      <c r="A133" s="13"/>
      <c r="B133" s="258"/>
      <c r="C133" s="259"/>
      <c r="D133" s="250" t="s">
        <v>244</v>
      </c>
      <c r="E133" s="259"/>
      <c r="F133" s="261" t="s">
        <v>262</v>
      </c>
      <c r="G133" s="259"/>
      <c r="H133" s="262">
        <v>5841.7920000000004</v>
      </c>
      <c r="I133" s="263"/>
      <c r="J133" s="259"/>
      <c r="K133" s="259"/>
      <c r="L133" s="264"/>
      <c r="M133" s="269"/>
      <c r="N133" s="270"/>
      <c r="O133" s="270"/>
      <c r="P133" s="270"/>
      <c r="Q133" s="270"/>
      <c r="R133" s="270"/>
      <c r="S133" s="270"/>
      <c r="T133" s="27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8" t="s">
        <v>244</v>
      </c>
      <c r="AU133" s="268" t="s">
        <v>155</v>
      </c>
      <c r="AV133" s="13" t="s">
        <v>86</v>
      </c>
      <c r="AW133" s="13" t="s">
        <v>4</v>
      </c>
      <c r="AX133" s="13" t="s">
        <v>84</v>
      </c>
      <c r="AY133" s="268" t="s">
        <v>135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183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hIRiSSV5QYvnHFdLNskj+cpAnAnRwR8Z2wnCEM28+HECmaSsgVN82BGc5uux8TD28B+KyC8EArAB2MyhwZLrLQ==" hashValue="345FuYycG9UKv7HF3R+8ZVPirHOZvyWfisKfHbphQfzdidHjRqiZR7aLKnMjm+JuD2USf6CvEDJsWPLgtC1VlA==" algorithmName="SHA-512" password="CC35"/>
  <autoFilter ref="C119:K133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263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94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ROUND((SUM(BE121:BE200)),  2)</f>
        <v>0</v>
      </c>
      <c r="G33" s="38"/>
      <c r="H33" s="38"/>
      <c r="I33" s="162">
        <v>0.20999999999999999</v>
      </c>
      <c r="J33" s="161">
        <f>ROUND(((SUM(BE121:BE200))*I33),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ROUND((SUM(BF121:BF200)),  2)</f>
        <v>0</v>
      </c>
      <c r="G34" s="38"/>
      <c r="H34" s="38"/>
      <c r="I34" s="162">
        <v>0.14999999999999999</v>
      </c>
      <c r="J34" s="161">
        <f>ROUND(((SUM(BF121:BF200))*I34),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ROUND((SUM(BG121:BG200)),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ROUND((SUM(BH121:BH200)),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ROUND((SUM(BI121:BI200)),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Hlavní polní cesta HC4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264</v>
      </c>
      <c r="E99" s="203"/>
      <c r="F99" s="203"/>
      <c r="G99" s="203"/>
      <c r="H99" s="203"/>
      <c r="I99" s="204"/>
      <c r="J99" s="205">
        <f>J154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113</v>
      </c>
      <c r="E100" s="203"/>
      <c r="F100" s="203"/>
      <c r="G100" s="203"/>
      <c r="H100" s="203"/>
      <c r="I100" s="204"/>
      <c r="J100" s="205">
        <f>J191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265</v>
      </c>
      <c r="E101" s="203"/>
      <c r="F101" s="203"/>
      <c r="G101" s="203"/>
      <c r="H101" s="203"/>
      <c r="I101" s="204"/>
      <c r="J101" s="205">
        <f>J199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POLNÍ CESTA HC4 k.ú. Blansko u Hrochova Týnce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104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101 - Hlavní polní cesta HC4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Blansko u Hrochova Týnce</v>
      </c>
      <c r="G115" s="40"/>
      <c r="H115" s="40"/>
      <c r="I115" s="147" t="s">
        <v>22</v>
      </c>
      <c r="J115" s="79" t="str">
        <f>IF(J12="","",J12)</f>
        <v>16. 10. 2019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ČR – Ministerstvo zemědělství</v>
      </c>
      <c r="G117" s="40"/>
      <c r="H117" s="40"/>
      <c r="I117" s="147" t="s">
        <v>30</v>
      </c>
      <c r="J117" s="36" t="str">
        <f>E21</f>
        <v>Ing. arch. Martin Jirovský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 Barbora Baňárová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121</v>
      </c>
      <c r="D120" s="210" t="s">
        <v>62</v>
      </c>
      <c r="E120" s="210" t="s">
        <v>58</v>
      </c>
      <c r="F120" s="210" t="s">
        <v>59</v>
      </c>
      <c r="G120" s="210" t="s">
        <v>122</v>
      </c>
      <c r="H120" s="210" t="s">
        <v>123</v>
      </c>
      <c r="I120" s="211" t="s">
        <v>124</v>
      </c>
      <c r="J120" s="212" t="s">
        <v>109</v>
      </c>
      <c r="K120" s="213" t="s">
        <v>125</v>
      </c>
      <c r="L120" s="214"/>
      <c r="M120" s="100" t="s">
        <v>1</v>
      </c>
      <c r="N120" s="101" t="s">
        <v>41</v>
      </c>
      <c r="O120" s="101" t="s">
        <v>126</v>
      </c>
      <c r="P120" s="101" t="s">
        <v>127</v>
      </c>
      <c r="Q120" s="101" t="s">
        <v>128</v>
      </c>
      <c r="R120" s="101" t="s">
        <v>129</v>
      </c>
      <c r="S120" s="101" t="s">
        <v>130</v>
      </c>
      <c r="T120" s="102" t="s">
        <v>131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132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</f>
        <v>0</v>
      </c>
      <c r="Q121" s="104"/>
      <c r="R121" s="217">
        <f>R122</f>
        <v>40.634395640000008</v>
      </c>
      <c r="S121" s="104"/>
      <c r="T121" s="218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111</v>
      </c>
      <c r="BK121" s="219">
        <f>BK122</f>
        <v>0</v>
      </c>
    </row>
    <row r="122" s="12" customFormat="1" ht="25.92" customHeight="1">
      <c r="A122" s="12"/>
      <c r="B122" s="220"/>
      <c r="C122" s="221"/>
      <c r="D122" s="222" t="s">
        <v>76</v>
      </c>
      <c r="E122" s="223" t="s">
        <v>133</v>
      </c>
      <c r="F122" s="223" t="s">
        <v>134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P123+P154+P191+P199</f>
        <v>0</v>
      </c>
      <c r="Q122" s="228"/>
      <c r="R122" s="229">
        <f>R123+R154+R191+R199</f>
        <v>40.634395640000008</v>
      </c>
      <c r="S122" s="228"/>
      <c r="T122" s="230">
        <f>T123+T154+T191+T199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76</v>
      </c>
      <c r="AU122" s="232" t="s">
        <v>77</v>
      </c>
      <c r="AY122" s="231" t="s">
        <v>135</v>
      </c>
      <c r="BK122" s="233">
        <f>BK123+BK154+BK191+BK199</f>
        <v>0</v>
      </c>
    </row>
    <row r="123" s="12" customFormat="1" ht="22.8" customHeight="1">
      <c r="A123" s="12"/>
      <c r="B123" s="220"/>
      <c r="C123" s="221"/>
      <c r="D123" s="222" t="s">
        <v>76</v>
      </c>
      <c r="E123" s="234" t="s">
        <v>84</v>
      </c>
      <c r="F123" s="234" t="s">
        <v>238</v>
      </c>
      <c r="G123" s="221"/>
      <c r="H123" s="221"/>
      <c r="I123" s="224"/>
      <c r="J123" s="235">
        <f>BK123</f>
        <v>0</v>
      </c>
      <c r="K123" s="221"/>
      <c r="L123" s="226"/>
      <c r="M123" s="227"/>
      <c r="N123" s="228"/>
      <c r="O123" s="228"/>
      <c r="P123" s="229">
        <f>SUM(P124:P153)</f>
        <v>0</v>
      </c>
      <c r="Q123" s="228"/>
      <c r="R123" s="229">
        <f>SUM(R124:R153)</f>
        <v>0</v>
      </c>
      <c r="S123" s="228"/>
      <c r="T123" s="230">
        <f>SUM(T124:T153)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1" t="s">
        <v>84</v>
      </c>
      <c r="AT123" s="232" t="s">
        <v>76</v>
      </c>
      <c r="AU123" s="232" t="s">
        <v>84</v>
      </c>
      <c r="AY123" s="231" t="s">
        <v>135</v>
      </c>
      <c r="BK123" s="233">
        <f>SUM(BK124:BK153)</f>
        <v>0</v>
      </c>
    </row>
    <row r="124" s="2" customFormat="1" ht="21.75" customHeight="1">
      <c r="A124" s="38"/>
      <c r="B124" s="39"/>
      <c r="C124" s="236" t="s">
        <v>84</v>
      </c>
      <c r="D124" s="236" t="s">
        <v>138</v>
      </c>
      <c r="E124" s="237" t="s">
        <v>266</v>
      </c>
      <c r="F124" s="238" t="s">
        <v>267</v>
      </c>
      <c r="G124" s="239" t="s">
        <v>241</v>
      </c>
      <c r="H124" s="240">
        <v>189.47999999999999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42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142</v>
      </c>
      <c r="AT124" s="248" t="s">
        <v>138</v>
      </c>
      <c r="AU124" s="248" t="s">
        <v>86</v>
      </c>
      <c r="AY124" s="17" t="s">
        <v>135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142</v>
      </c>
      <c r="BM124" s="248" t="s">
        <v>268</v>
      </c>
    </row>
    <row r="125" s="13" customFormat="1">
      <c r="A125" s="13"/>
      <c r="B125" s="258"/>
      <c r="C125" s="259"/>
      <c r="D125" s="250" t="s">
        <v>244</v>
      </c>
      <c r="E125" s="260" t="s">
        <v>1</v>
      </c>
      <c r="F125" s="261" t="s">
        <v>269</v>
      </c>
      <c r="G125" s="259"/>
      <c r="H125" s="262">
        <v>189.47999999999999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8" t="s">
        <v>244</v>
      </c>
      <c r="AU125" s="268" t="s">
        <v>86</v>
      </c>
      <c r="AV125" s="13" t="s">
        <v>86</v>
      </c>
      <c r="AW125" s="13" t="s">
        <v>32</v>
      </c>
      <c r="AX125" s="13" t="s">
        <v>84</v>
      </c>
      <c r="AY125" s="268" t="s">
        <v>135</v>
      </c>
    </row>
    <row r="126" s="2" customFormat="1" ht="33" customHeight="1">
      <c r="A126" s="38"/>
      <c r="B126" s="39"/>
      <c r="C126" s="236" t="s">
        <v>86</v>
      </c>
      <c r="D126" s="236" t="s">
        <v>138</v>
      </c>
      <c r="E126" s="237" t="s">
        <v>270</v>
      </c>
      <c r="F126" s="238" t="s">
        <v>271</v>
      </c>
      <c r="G126" s="239" t="s">
        <v>272</v>
      </c>
      <c r="H126" s="240">
        <v>10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273</v>
      </c>
    </row>
    <row r="127" s="2" customFormat="1" ht="44.25" customHeight="1">
      <c r="A127" s="38"/>
      <c r="B127" s="39"/>
      <c r="C127" s="236" t="s">
        <v>155</v>
      </c>
      <c r="D127" s="236" t="s">
        <v>138</v>
      </c>
      <c r="E127" s="237" t="s">
        <v>274</v>
      </c>
      <c r="F127" s="238" t="s">
        <v>275</v>
      </c>
      <c r="G127" s="239" t="s">
        <v>272</v>
      </c>
      <c r="H127" s="240">
        <v>28.422000000000001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276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277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3" customFormat="1">
      <c r="A129" s="13"/>
      <c r="B129" s="258"/>
      <c r="C129" s="259"/>
      <c r="D129" s="250" t="s">
        <v>244</v>
      </c>
      <c r="E129" s="260" t="s">
        <v>1</v>
      </c>
      <c r="F129" s="261" t="s">
        <v>278</v>
      </c>
      <c r="G129" s="259"/>
      <c r="H129" s="262">
        <v>28.422000000000001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244</v>
      </c>
      <c r="AU129" s="268" t="s">
        <v>86</v>
      </c>
      <c r="AV129" s="13" t="s">
        <v>86</v>
      </c>
      <c r="AW129" s="13" t="s">
        <v>32</v>
      </c>
      <c r="AX129" s="13" t="s">
        <v>84</v>
      </c>
      <c r="AY129" s="268" t="s">
        <v>135</v>
      </c>
    </row>
    <row r="130" s="2" customFormat="1" ht="33" customHeight="1">
      <c r="A130" s="38"/>
      <c r="B130" s="39"/>
      <c r="C130" s="236" t="s">
        <v>142</v>
      </c>
      <c r="D130" s="236" t="s">
        <v>138</v>
      </c>
      <c r="E130" s="237" t="s">
        <v>279</v>
      </c>
      <c r="F130" s="238" t="s">
        <v>280</v>
      </c>
      <c r="G130" s="239" t="s">
        <v>272</v>
      </c>
      <c r="H130" s="240">
        <v>65.959999999999994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281</v>
      </c>
    </row>
    <row r="131" s="2" customFormat="1">
      <c r="A131" s="38"/>
      <c r="B131" s="39"/>
      <c r="C131" s="40"/>
      <c r="D131" s="250" t="s">
        <v>144</v>
      </c>
      <c r="E131" s="40"/>
      <c r="F131" s="251" t="s">
        <v>277</v>
      </c>
      <c r="G131" s="40"/>
      <c r="H131" s="40"/>
      <c r="I131" s="144"/>
      <c r="J131" s="40"/>
      <c r="K131" s="40"/>
      <c r="L131" s="44"/>
      <c r="M131" s="252"/>
      <c r="N131" s="25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86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282</v>
      </c>
      <c r="G132" s="259"/>
      <c r="H132" s="262">
        <v>65.959999999999994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44.25" customHeight="1">
      <c r="A133" s="38"/>
      <c r="B133" s="39"/>
      <c r="C133" s="236" t="s">
        <v>148</v>
      </c>
      <c r="D133" s="236" t="s">
        <v>138</v>
      </c>
      <c r="E133" s="237" t="s">
        <v>283</v>
      </c>
      <c r="F133" s="238" t="s">
        <v>284</v>
      </c>
      <c r="G133" s="239" t="s">
        <v>272</v>
      </c>
      <c r="H133" s="240">
        <v>65.959999999999994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285</v>
      </c>
    </row>
    <row r="134" s="2" customFormat="1" ht="21.75" customHeight="1">
      <c r="A134" s="38"/>
      <c r="B134" s="39"/>
      <c r="C134" s="236" t="s">
        <v>168</v>
      </c>
      <c r="D134" s="236" t="s">
        <v>138</v>
      </c>
      <c r="E134" s="237" t="s">
        <v>286</v>
      </c>
      <c r="F134" s="238" t="s">
        <v>287</v>
      </c>
      <c r="G134" s="239" t="s">
        <v>272</v>
      </c>
      <c r="H134" s="240">
        <v>10.560000000000001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142</v>
      </c>
      <c r="AT134" s="248" t="s">
        <v>138</v>
      </c>
      <c r="AU134" s="248" t="s">
        <v>86</v>
      </c>
      <c r="AY134" s="17" t="s">
        <v>135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142</v>
      </c>
      <c r="BM134" s="248" t="s">
        <v>288</v>
      </c>
    </row>
    <row r="135" s="2" customFormat="1">
      <c r="A135" s="38"/>
      <c r="B135" s="39"/>
      <c r="C135" s="40"/>
      <c r="D135" s="250" t="s">
        <v>144</v>
      </c>
      <c r="E135" s="40"/>
      <c r="F135" s="251" t="s">
        <v>289</v>
      </c>
      <c r="G135" s="40"/>
      <c r="H135" s="40"/>
      <c r="I135" s="144"/>
      <c r="J135" s="40"/>
      <c r="K135" s="40"/>
      <c r="L135" s="44"/>
      <c r="M135" s="252"/>
      <c r="N135" s="25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144</v>
      </c>
      <c r="AU135" s="17" t="s">
        <v>86</v>
      </c>
    </row>
    <row r="136" s="13" customFormat="1">
      <c r="A136" s="13"/>
      <c r="B136" s="258"/>
      <c r="C136" s="259"/>
      <c r="D136" s="250" t="s">
        <v>244</v>
      </c>
      <c r="E136" s="260" t="s">
        <v>1</v>
      </c>
      <c r="F136" s="261" t="s">
        <v>290</v>
      </c>
      <c r="G136" s="259"/>
      <c r="H136" s="262">
        <v>10.560000000000001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244</v>
      </c>
      <c r="AU136" s="268" t="s">
        <v>86</v>
      </c>
      <c r="AV136" s="13" t="s">
        <v>86</v>
      </c>
      <c r="AW136" s="13" t="s">
        <v>32</v>
      </c>
      <c r="AX136" s="13" t="s">
        <v>84</v>
      </c>
      <c r="AY136" s="268" t="s">
        <v>135</v>
      </c>
    </row>
    <row r="137" s="2" customFormat="1" ht="21.75" customHeight="1">
      <c r="A137" s="38"/>
      <c r="B137" s="39"/>
      <c r="C137" s="236" t="s">
        <v>172</v>
      </c>
      <c r="D137" s="236" t="s">
        <v>138</v>
      </c>
      <c r="E137" s="237" t="s">
        <v>291</v>
      </c>
      <c r="F137" s="238" t="s">
        <v>292</v>
      </c>
      <c r="G137" s="239" t="s">
        <v>272</v>
      </c>
      <c r="H137" s="240">
        <v>73.920000000000002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42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142</v>
      </c>
      <c r="AT137" s="248" t="s">
        <v>138</v>
      </c>
      <c r="AU137" s="248" t="s">
        <v>86</v>
      </c>
      <c r="AY137" s="17" t="s">
        <v>135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142</v>
      </c>
      <c r="BM137" s="248" t="s">
        <v>293</v>
      </c>
    </row>
    <row r="138" s="2" customFormat="1">
      <c r="A138" s="38"/>
      <c r="B138" s="39"/>
      <c r="C138" s="40"/>
      <c r="D138" s="250" t="s">
        <v>144</v>
      </c>
      <c r="E138" s="40"/>
      <c r="F138" s="251" t="s">
        <v>294</v>
      </c>
      <c r="G138" s="40"/>
      <c r="H138" s="40"/>
      <c r="I138" s="144"/>
      <c r="J138" s="40"/>
      <c r="K138" s="40"/>
      <c r="L138" s="44"/>
      <c r="M138" s="252"/>
      <c r="N138" s="25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144</v>
      </c>
      <c r="AU138" s="17" t="s">
        <v>86</v>
      </c>
    </row>
    <row r="139" s="13" customFormat="1">
      <c r="A139" s="13"/>
      <c r="B139" s="258"/>
      <c r="C139" s="259"/>
      <c r="D139" s="250" t="s">
        <v>244</v>
      </c>
      <c r="E139" s="259"/>
      <c r="F139" s="261" t="s">
        <v>295</v>
      </c>
      <c r="G139" s="259"/>
      <c r="H139" s="262">
        <v>73.920000000000002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244</v>
      </c>
      <c r="AU139" s="268" t="s">
        <v>86</v>
      </c>
      <c r="AV139" s="13" t="s">
        <v>86</v>
      </c>
      <c r="AW139" s="13" t="s">
        <v>4</v>
      </c>
      <c r="AX139" s="13" t="s">
        <v>84</v>
      </c>
      <c r="AY139" s="268" t="s">
        <v>135</v>
      </c>
    </row>
    <row r="140" s="2" customFormat="1" ht="33" customHeight="1">
      <c r="A140" s="38"/>
      <c r="B140" s="39"/>
      <c r="C140" s="236" t="s">
        <v>177</v>
      </c>
      <c r="D140" s="236" t="s">
        <v>138</v>
      </c>
      <c r="E140" s="237" t="s">
        <v>296</v>
      </c>
      <c r="F140" s="238" t="s">
        <v>297</v>
      </c>
      <c r="G140" s="239" t="s">
        <v>272</v>
      </c>
      <c r="H140" s="240">
        <v>10.560000000000001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42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142</v>
      </c>
      <c r="AT140" s="248" t="s">
        <v>138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142</v>
      </c>
      <c r="BM140" s="248" t="s">
        <v>298</v>
      </c>
    </row>
    <row r="141" s="2" customFormat="1" ht="66.75" customHeight="1">
      <c r="A141" s="38"/>
      <c r="B141" s="39"/>
      <c r="C141" s="236" t="s">
        <v>136</v>
      </c>
      <c r="D141" s="236" t="s">
        <v>138</v>
      </c>
      <c r="E141" s="237" t="s">
        <v>299</v>
      </c>
      <c r="F141" s="238" t="s">
        <v>300</v>
      </c>
      <c r="G141" s="239" t="s">
        <v>272</v>
      </c>
      <c r="H141" s="240">
        <v>55.399999999999999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42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142</v>
      </c>
      <c r="AT141" s="248" t="s">
        <v>138</v>
      </c>
      <c r="AU141" s="248" t="s">
        <v>86</v>
      </c>
      <c r="AY141" s="17" t="s">
        <v>135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142</v>
      </c>
      <c r="BM141" s="248" t="s">
        <v>301</v>
      </c>
    </row>
    <row r="142" s="13" customFormat="1">
      <c r="A142" s="13"/>
      <c r="B142" s="258"/>
      <c r="C142" s="259"/>
      <c r="D142" s="250" t="s">
        <v>244</v>
      </c>
      <c r="E142" s="260" t="s">
        <v>1</v>
      </c>
      <c r="F142" s="261" t="s">
        <v>302</v>
      </c>
      <c r="G142" s="259"/>
      <c r="H142" s="262">
        <v>55.399999999999999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8" t="s">
        <v>244</v>
      </c>
      <c r="AU142" s="268" t="s">
        <v>86</v>
      </c>
      <c r="AV142" s="13" t="s">
        <v>86</v>
      </c>
      <c r="AW142" s="13" t="s">
        <v>32</v>
      </c>
      <c r="AX142" s="13" t="s">
        <v>84</v>
      </c>
      <c r="AY142" s="268" t="s">
        <v>135</v>
      </c>
    </row>
    <row r="143" s="2" customFormat="1" ht="16.5" customHeight="1">
      <c r="A143" s="38"/>
      <c r="B143" s="39"/>
      <c r="C143" s="236" t="s">
        <v>184</v>
      </c>
      <c r="D143" s="236" t="s">
        <v>138</v>
      </c>
      <c r="E143" s="237" t="s">
        <v>303</v>
      </c>
      <c r="F143" s="238" t="s">
        <v>304</v>
      </c>
      <c r="G143" s="239" t="s">
        <v>272</v>
      </c>
      <c r="H143" s="240">
        <v>10.560000000000001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42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142</v>
      </c>
      <c r="AT143" s="248" t="s">
        <v>138</v>
      </c>
      <c r="AU143" s="248" t="s">
        <v>86</v>
      </c>
      <c r="AY143" s="17" t="s">
        <v>135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84</v>
      </c>
      <c r="BK143" s="249">
        <f>ROUND(I143*H143,2)</f>
        <v>0</v>
      </c>
      <c r="BL143" s="17" t="s">
        <v>142</v>
      </c>
      <c r="BM143" s="248" t="s">
        <v>305</v>
      </c>
    </row>
    <row r="144" s="2" customFormat="1" ht="21.75" customHeight="1">
      <c r="A144" s="38"/>
      <c r="B144" s="39"/>
      <c r="C144" s="236" t="s">
        <v>188</v>
      </c>
      <c r="D144" s="236" t="s">
        <v>138</v>
      </c>
      <c r="E144" s="237" t="s">
        <v>306</v>
      </c>
      <c r="F144" s="238" t="s">
        <v>307</v>
      </c>
      <c r="G144" s="239" t="s">
        <v>250</v>
      </c>
      <c r="H144" s="240">
        <v>18.48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42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142</v>
      </c>
      <c r="AT144" s="248" t="s">
        <v>138</v>
      </c>
      <c r="AU144" s="248" t="s">
        <v>86</v>
      </c>
      <c r="AY144" s="17" t="s">
        <v>135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142</v>
      </c>
      <c r="BM144" s="248" t="s">
        <v>308</v>
      </c>
    </row>
    <row r="145" s="13" customFormat="1">
      <c r="A145" s="13"/>
      <c r="B145" s="258"/>
      <c r="C145" s="259"/>
      <c r="D145" s="250" t="s">
        <v>244</v>
      </c>
      <c r="E145" s="259"/>
      <c r="F145" s="261" t="s">
        <v>309</v>
      </c>
      <c r="G145" s="259"/>
      <c r="H145" s="262">
        <v>18.48</v>
      </c>
      <c r="I145" s="263"/>
      <c r="J145" s="259"/>
      <c r="K145" s="259"/>
      <c r="L145" s="264"/>
      <c r="M145" s="265"/>
      <c r="N145" s="266"/>
      <c r="O145" s="266"/>
      <c r="P145" s="266"/>
      <c r="Q145" s="266"/>
      <c r="R145" s="266"/>
      <c r="S145" s="266"/>
      <c r="T145" s="26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8" t="s">
        <v>244</v>
      </c>
      <c r="AU145" s="268" t="s">
        <v>86</v>
      </c>
      <c r="AV145" s="13" t="s">
        <v>86</v>
      </c>
      <c r="AW145" s="13" t="s">
        <v>4</v>
      </c>
      <c r="AX145" s="13" t="s">
        <v>84</v>
      </c>
      <c r="AY145" s="268" t="s">
        <v>135</v>
      </c>
    </row>
    <row r="146" s="2" customFormat="1" ht="16.5" customHeight="1">
      <c r="A146" s="38"/>
      <c r="B146" s="39"/>
      <c r="C146" s="236" t="s">
        <v>194</v>
      </c>
      <c r="D146" s="236" t="s">
        <v>138</v>
      </c>
      <c r="E146" s="237" t="s">
        <v>310</v>
      </c>
      <c r="F146" s="238" t="s">
        <v>311</v>
      </c>
      <c r="G146" s="239" t="s">
        <v>241</v>
      </c>
      <c r="H146" s="240">
        <v>607.14599999999996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42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142</v>
      </c>
      <c r="AT146" s="248" t="s">
        <v>138</v>
      </c>
      <c r="AU146" s="248" t="s">
        <v>86</v>
      </c>
      <c r="AY146" s="17" t="s">
        <v>135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142</v>
      </c>
      <c r="BM146" s="248" t="s">
        <v>312</v>
      </c>
    </row>
    <row r="147" s="13" customFormat="1">
      <c r="A147" s="13"/>
      <c r="B147" s="258"/>
      <c r="C147" s="259"/>
      <c r="D147" s="250" t="s">
        <v>244</v>
      </c>
      <c r="E147" s="260" t="s">
        <v>1</v>
      </c>
      <c r="F147" s="261" t="s">
        <v>313</v>
      </c>
      <c r="G147" s="259"/>
      <c r="H147" s="262">
        <v>10.6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8" t="s">
        <v>244</v>
      </c>
      <c r="AU147" s="268" t="s">
        <v>86</v>
      </c>
      <c r="AV147" s="13" t="s">
        <v>86</v>
      </c>
      <c r="AW147" s="13" t="s">
        <v>32</v>
      </c>
      <c r="AX147" s="13" t="s">
        <v>77</v>
      </c>
      <c r="AY147" s="268" t="s">
        <v>135</v>
      </c>
    </row>
    <row r="148" s="13" customFormat="1">
      <c r="A148" s="13"/>
      <c r="B148" s="258"/>
      <c r="C148" s="259"/>
      <c r="D148" s="250" t="s">
        <v>244</v>
      </c>
      <c r="E148" s="260" t="s">
        <v>1</v>
      </c>
      <c r="F148" s="261" t="s">
        <v>314</v>
      </c>
      <c r="G148" s="259"/>
      <c r="H148" s="262">
        <v>594.01599999999996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8" t="s">
        <v>244</v>
      </c>
      <c r="AU148" s="268" t="s">
        <v>86</v>
      </c>
      <c r="AV148" s="13" t="s">
        <v>86</v>
      </c>
      <c r="AW148" s="13" t="s">
        <v>32</v>
      </c>
      <c r="AX148" s="13" t="s">
        <v>77</v>
      </c>
      <c r="AY148" s="268" t="s">
        <v>135</v>
      </c>
    </row>
    <row r="149" s="13" customFormat="1">
      <c r="A149" s="13"/>
      <c r="B149" s="258"/>
      <c r="C149" s="259"/>
      <c r="D149" s="250" t="s">
        <v>244</v>
      </c>
      <c r="E149" s="260" t="s">
        <v>1</v>
      </c>
      <c r="F149" s="261" t="s">
        <v>315</v>
      </c>
      <c r="G149" s="259"/>
      <c r="H149" s="262">
        <v>2.5299999999999998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8" t="s">
        <v>244</v>
      </c>
      <c r="AU149" s="268" t="s">
        <v>86</v>
      </c>
      <c r="AV149" s="13" t="s">
        <v>86</v>
      </c>
      <c r="AW149" s="13" t="s">
        <v>32</v>
      </c>
      <c r="AX149" s="13" t="s">
        <v>77</v>
      </c>
      <c r="AY149" s="268" t="s">
        <v>135</v>
      </c>
    </row>
    <row r="150" s="14" customFormat="1">
      <c r="A150" s="14"/>
      <c r="B150" s="272"/>
      <c r="C150" s="273"/>
      <c r="D150" s="250" t="s">
        <v>244</v>
      </c>
      <c r="E150" s="274" t="s">
        <v>1</v>
      </c>
      <c r="F150" s="275" t="s">
        <v>316</v>
      </c>
      <c r="G150" s="273"/>
      <c r="H150" s="276">
        <v>607.14599999999996</v>
      </c>
      <c r="I150" s="277"/>
      <c r="J150" s="273"/>
      <c r="K150" s="273"/>
      <c r="L150" s="278"/>
      <c r="M150" s="279"/>
      <c r="N150" s="280"/>
      <c r="O150" s="280"/>
      <c r="P150" s="280"/>
      <c r="Q150" s="280"/>
      <c r="R150" s="280"/>
      <c r="S150" s="280"/>
      <c r="T150" s="28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2" t="s">
        <v>244</v>
      </c>
      <c r="AU150" s="282" t="s">
        <v>86</v>
      </c>
      <c r="AV150" s="14" t="s">
        <v>142</v>
      </c>
      <c r="AW150" s="14" t="s">
        <v>32</v>
      </c>
      <c r="AX150" s="14" t="s">
        <v>84</v>
      </c>
      <c r="AY150" s="282" t="s">
        <v>135</v>
      </c>
    </row>
    <row r="151" s="2" customFormat="1" ht="33" customHeight="1">
      <c r="A151" s="38"/>
      <c r="B151" s="39"/>
      <c r="C151" s="236" t="s">
        <v>198</v>
      </c>
      <c r="D151" s="236" t="s">
        <v>138</v>
      </c>
      <c r="E151" s="237" t="s">
        <v>317</v>
      </c>
      <c r="F151" s="238" t="s">
        <v>318</v>
      </c>
      <c r="G151" s="239" t="s">
        <v>241</v>
      </c>
      <c r="H151" s="240">
        <v>189.47999999999999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42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142</v>
      </c>
      <c r="AT151" s="248" t="s">
        <v>138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142</v>
      </c>
      <c r="BM151" s="248" t="s">
        <v>319</v>
      </c>
    </row>
    <row r="152" s="2" customFormat="1">
      <c r="A152" s="38"/>
      <c r="B152" s="39"/>
      <c r="C152" s="40"/>
      <c r="D152" s="250" t="s">
        <v>144</v>
      </c>
      <c r="E152" s="40"/>
      <c r="F152" s="251" t="s">
        <v>277</v>
      </c>
      <c r="G152" s="40"/>
      <c r="H152" s="40"/>
      <c r="I152" s="144"/>
      <c r="J152" s="40"/>
      <c r="K152" s="40"/>
      <c r="L152" s="44"/>
      <c r="M152" s="252"/>
      <c r="N152" s="25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144</v>
      </c>
      <c r="AU152" s="17" t="s">
        <v>86</v>
      </c>
    </row>
    <row r="153" s="13" customFormat="1">
      <c r="A153" s="13"/>
      <c r="B153" s="258"/>
      <c r="C153" s="259"/>
      <c r="D153" s="250" t="s">
        <v>244</v>
      </c>
      <c r="E153" s="260" t="s">
        <v>1</v>
      </c>
      <c r="F153" s="261" t="s">
        <v>320</v>
      </c>
      <c r="G153" s="259"/>
      <c r="H153" s="262">
        <v>189.47999999999999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8" t="s">
        <v>244</v>
      </c>
      <c r="AU153" s="268" t="s">
        <v>86</v>
      </c>
      <c r="AV153" s="13" t="s">
        <v>86</v>
      </c>
      <c r="AW153" s="13" t="s">
        <v>32</v>
      </c>
      <c r="AX153" s="13" t="s">
        <v>84</v>
      </c>
      <c r="AY153" s="268" t="s">
        <v>135</v>
      </c>
    </row>
    <row r="154" s="12" customFormat="1" ht="22.8" customHeight="1">
      <c r="A154" s="12"/>
      <c r="B154" s="220"/>
      <c r="C154" s="221"/>
      <c r="D154" s="222" t="s">
        <v>76</v>
      </c>
      <c r="E154" s="234" t="s">
        <v>148</v>
      </c>
      <c r="F154" s="234" t="s">
        <v>321</v>
      </c>
      <c r="G154" s="221"/>
      <c r="H154" s="221"/>
      <c r="I154" s="224"/>
      <c r="J154" s="235">
        <f>BK154</f>
        <v>0</v>
      </c>
      <c r="K154" s="221"/>
      <c r="L154" s="226"/>
      <c r="M154" s="227"/>
      <c r="N154" s="228"/>
      <c r="O154" s="228"/>
      <c r="P154" s="229">
        <f>SUM(P155:P190)</f>
        <v>0</v>
      </c>
      <c r="Q154" s="228"/>
      <c r="R154" s="229">
        <f>SUM(R155:R190)</f>
        <v>37.429515640000005</v>
      </c>
      <c r="S154" s="228"/>
      <c r="T154" s="230">
        <f>SUM(T155:T190)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1" t="s">
        <v>84</v>
      </c>
      <c r="AT154" s="232" t="s">
        <v>76</v>
      </c>
      <c r="AU154" s="232" t="s">
        <v>84</v>
      </c>
      <c r="AY154" s="231" t="s">
        <v>135</v>
      </c>
      <c r="BK154" s="233">
        <f>SUM(BK155:BK190)</f>
        <v>0</v>
      </c>
    </row>
    <row r="155" s="2" customFormat="1" ht="66.75" customHeight="1">
      <c r="A155" s="38"/>
      <c r="B155" s="39"/>
      <c r="C155" s="236" t="s">
        <v>204</v>
      </c>
      <c r="D155" s="236" t="s">
        <v>138</v>
      </c>
      <c r="E155" s="237" t="s">
        <v>322</v>
      </c>
      <c r="F155" s="238" t="s">
        <v>323</v>
      </c>
      <c r="G155" s="239" t="s">
        <v>241</v>
      </c>
      <c r="H155" s="240">
        <v>594.01599999999996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42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142</v>
      </c>
      <c r="AT155" s="248" t="s">
        <v>138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142</v>
      </c>
      <c r="BM155" s="248" t="s">
        <v>324</v>
      </c>
    </row>
    <row r="156" s="13" customFormat="1">
      <c r="A156" s="13"/>
      <c r="B156" s="258"/>
      <c r="C156" s="259"/>
      <c r="D156" s="250" t="s">
        <v>244</v>
      </c>
      <c r="E156" s="260" t="s">
        <v>1</v>
      </c>
      <c r="F156" s="261" t="s">
        <v>314</v>
      </c>
      <c r="G156" s="259"/>
      <c r="H156" s="262">
        <v>594.01599999999996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244</v>
      </c>
      <c r="AU156" s="268" t="s">
        <v>86</v>
      </c>
      <c r="AV156" s="13" t="s">
        <v>86</v>
      </c>
      <c r="AW156" s="13" t="s">
        <v>32</v>
      </c>
      <c r="AX156" s="13" t="s">
        <v>84</v>
      </c>
      <c r="AY156" s="268" t="s">
        <v>135</v>
      </c>
    </row>
    <row r="157" s="2" customFormat="1" ht="16.5" customHeight="1">
      <c r="A157" s="38"/>
      <c r="B157" s="39"/>
      <c r="C157" s="283" t="s">
        <v>8</v>
      </c>
      <c r="D157" s="283" t="s">
        <v>325</v>
      </c>
      <c r="E157" s="284" t="s">
        <v>326</v>
      </c>
      <c r="F157" s="285" t="s">
        <v>327</v>
      </c>
      <c r="G157" s="286" t="s">
        <v>250</v>
      </c>
      <c r="H157" s="287">
        <v>11.880000000000001</v>
      </c>
      <c r="I157" s="288"/>
      <c r="J157" s="289">
        <f>ROUND(I157*H157,2)</f>
        <v>0</v>
      </c>
      <c r="K157" s="290"/>
      <c r="L157" s="291"/>
      <c r="M157" s="292" t="s">
        <v>1</v>
      </c>
      <c r="N157" s="293" t="s">
        <v>42</v>
      </c>
      <c r="O157" s="91"/>
      <c r="P157" s="246">
        <f>O157*H157</f>
        <v>0</v>
      </c>
      <c r="Q157" s="246">
        <v>1</v>
      </c>
      <c r="R157" s="246">
        <f>Q157*H157</f>
        <v>11.880000000000001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177</v>
      </c>
      <c r="AT157" s="248" t="s">
        <v>325</v>
      </c>
      <c r="AU157" s="248" t="s">
        <v>86</v>
      </c>
      <c r="AY157" s="17" t="s">
        <v>135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142</v>
      </c>
      <c r="BM157" s="248" t="s">
        <v>328</v>
      </c>
    </row>
    <row r="158" s="13" customFormat="1">
      <c r="A158" s="13"/>
      <c r="B158" s="258"/>
      <c r="C158" s="259"/>
      <c r="D158" s="250" t="s">
        <v>244</v>
      </c>
      <c r="E158" s="260" t="s">
        <v>1</v>
      </c>
      <c r="F158" s="261" t="s">
        <v>329</v>
      </c>
      <c r="G158" s="259"/>
      <c r="H158" s="262">
        <v>11.880000000000001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244</v>
      </c>
      <c r="AU158" s="268" t="s">
        <v>86</v>
      </c>
      <c r="AV158" s="13" t="s">
        <v>86</v>
      </c>
      <c r="AW158" s="13" t="s">
        <v>32</v>
      </c>
      <c r="AX158" s="13" t="s">
        <v>84</v>
      </c>
      <c r="AY158" s="268" t="s">
        <v>135</v>
      </c>
    </row>
    <row r="159" s="2" customFormat="1" ht="21.75" customHeight="1">
      <c r="A159" s="38"/>
      <c r="B159" s="39"/>
      <c r="C159" s="236" t="s">
        <v>212</v>
      </c>
      <c r="D159" s="236" t="s">
        <v>138</v>
      </c>
      <c r="E159" s="237" t="s">
        <v>330</v>
      </c>
      <c r="F159" s="238" t="s">
        <v>331</v>
      </c>
      <c r="G159" s="239" t="s">
        <v>241</v>
      </c>
      <c r="H159" s="240">
        <v>2.5299999999999998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42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142</v>
      </c>
      <c r="AT159" s="248" t="s">
        <v>138</v>
      </c>
      <c r="AU159" s="248" t="s">
        <v>86</v>
      </c>
      <c r="AY159" s="17" t="s">
        <v>135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142</v>
      </c>
      <c r="BM159" s="248" t="s">
        <v>332</v>
      </c>
    </row>
    <row r="160" s="2" customFormat="1">
      <c r="A160" s="38"/>
      <c r="B160" s="39"/>
      <c r="C160" s="40"/>
      <c r="D160" s="250" t="s">
        <v>144</v>
      </c>
      <c r="E160" s="40"/>
      <c r="F160" s="251" t="s">
        <v>333</v>
      </c>
      <c r="G160" s="40"/>
      <c r="H160" s="40"/>
      <c r="I160" s="144"/>
      <c r="J160" s="40"/>
      <c r="K160" s="40"/>
      <c r="L160" s="44"/>
      <c r="M160" s="252"/>
      <c r="N160" s="25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144</v>
      </c>
      <c r="AU160" s="17" t="s">
        <v>86</v>
      </c>
    </row>
    <row r="161" s="13" customFormat="1">
      <c r="A161" s="13"/>
      <c r="B161" s="258"/>
      <c r="C161" s="259"/>
      <c r="D161" s="250" t="s">
        <v>244</v>
      </c>
      <c r="E161" s="260" t="s">
        <v>1</v>
      </c>
      <c r="F161" s="261" t="s">
        <v>315</v>
      </c>
      <c r="G161" s="259"/>
      <c r="H161" s="262">
        <v>2.5299999999999998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244</v>
      </c>
      <c r="AU161" s="268" t="s">
        <v>86</v>
      </c>
      <c r="AV161" s="13" t="s">
        <v>86</v>
      </c>
      <c r="AW161" s="13" t="s">
        <v>32</v>
      </c>
      <c r="AX161" s="13" t="s">
        <v>84</v>
      </c>
      <c r="AY161" s="268" t="s">
        <v>135</v>
      </c>
    </row>
    <row r="162" s="2" customFormat="1" ht="21.75" customHeight="1">
      <c r="A162" s="38"/>
      <c r="B162" s="39"/>
      <c r="C162" s="236" t="s">
        <v>217</v>
      </c>
      <c r="D162" s="236" t="s">
        <v>138</v>
      </c>
      <c r="E162" s="237" t="s">
        <v>334</v>
      </c>
      <c r="F162" s="238" t="s">
        <v>335</v>
      </c>
      <c r="G162" s="239" t="s">
        <v>241</v>
      </c>
      <c r="H162" s="240">
        <v>544.59400000000005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142</v>
      </c>
      <c r="AT162" s="248" t="s">
        <v>138</v>
      </c>
      <c r="AU162" s="248" t="s">
        <v>86</v>
      </c>
      <c r="AY162" s="17" t="s">
        <v>135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142</v>
      </c>
      <c r="BM162" s="248" t="s">
        <v>336</v>
      </c>
    </row>
    <row r="163" s="2" customFormat="1">
      <c r="A163" s="38"/>
      <c r="B163" s="39"/>
      <c r="C163" s="40"/>
      <c r="D163" s="250" t="s">
        <v>144</v>
      </c>
      <c r="E163" s="40"/>
      <c r="F163" s="251" t="s">
        <v>337</v>
      </c>
      <c r="G163" s="40"/>
      <c r="H163" s="40"/>
      <c r="I163" s="144"/>
      <c r="J163" s="40"/>
      <c r="K163" s="40"/>
      <c r="L163" s="44"/>
      <c r="M163" s="252"/>
      <c r="N163" s="25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144</v>
      </c>
      <c r="AU163" s="17" t="s">
        <v>86</v>
      </c>
    </row>
    <row r="164" s="13" customFormat="1">
      <c r="A164" s="13"/>
      <c r="B164" s="258"/>
      <c r="C164" s="259"/>
      <c r="D164" s="250" t="s">
        <v>244</v>
      </c>
      <c r="E164" s="260" t="s">
        <v>1</v>
      </c>
      <c r="F164" s="261" t="s">
        <v>338</v>
      </c>
      <c r="G164" s="259"/>
      <c r="H164" s="262">
        <v>542.06399999999996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244</v>
      </c>
      <c r="AU164" s="268" t="s">
        <v>86</v>
      </c>
      <c r="AV164" s="13" t="s">
        <v>86</v>
      </c>
      <c r="AW164" s="13" t="s">
        <v>32</v>
      </c>
      <c r="AX164" s="13" t="s">
        <v>77</v>
      </c>
      <c r="AY164" s="268" t="s">
        <v>135</v>
      </c>
    </row>
    <row r="165" s="13" customFormat="1">
      <c r="A165" s="13"/>
      <c r="B165" s="258"/>
      <c r="C165" s="259"/>
      <c r="D165" s="250" t="s">
        <v>244</v>
      </c>
      <c r="E165" s="260" t="s">
        <v>1</v>
      </c>
      <c r="F165" s="261" t="s">
        <v>315</v>
      </c>
      <c r="G165" s="259"/>
      <c r="H165" s="262">
        <v>2.5299999999999998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8" t="s">
        <v>244</v>
      </c>
      <c r="AU165" s="268" t="s">
        <v>86</v>
      </c>
      <c r="AV165" s="13" t="s">
        <v>86</v>
      </c>
      <c r="AW165" s="13" t="s">
        <v>32</v>
      </c>
      <c r="AX165" s="13" t="s">
        <v>77</v>
      </c>
      <c r="AY165" s="268" t="s">
        <v>135</v>
      </c>
    </row>
    <row r="166" s="14" customFormat="1">
      <c r="A166" s="14"/>
      <c r="B166" s="272"/>
      <c r="C166" s="273"/>
      <c r="D166" s="250" t="s">
        <v>244</v>
      </c>
      <c r="E166" s="274" t="s">
        <v>1</v>
      </c>
      <c r="F166" s="275" t="s">
        <v>316</v>
      </c>
      <c r="G166" s="273"/>
      <c r="H166" s="276">
        <v>544.59399999999994</v>
      </c>
      <c r="I166" s="277"/>
      <c r="J166" s="273"/>
      <c r="K166" s="273"/>
      <c r="L166" s="278"/>
      <c r="M166" s="279"/>
      <c r="N166" s="280"/>
      <c r="O166" s="280"/>
      <c r="P166" s="280"/>
      <c r="Q166" s="280"/>
      <c r="R166" s="280"/>
      <c r="S166" s="280"/>
      <c r="T166" s="28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2" t="s">
        <v>244</v>
      </c>
      <c r="AU166" s="282" t="s">
        <v>86</v>
      </c>
      <c r="AV166" s="14" t="s">
        <v>142</v>
      </c>
      <c r="AW166" s="14" t="s">
        <v>32</v>
      </c>
      <c r="AX166" s="14" t="s">
        <v>84</v>
      </c>
      <c r="AY166" s="282" t="s">
        <v>135</v>
      </c>
    </row>
    <row r="167" s="2" customFormat="1" ht="21.75" customHeight="1">
      <c r="A167" s="38"/>
      <c r="B167" s="39"/>
      <c r="C167" s="236" t="s">
        <v>224</v>
      </c>
      <c r="D167" s="236" t="s">
        <v>138</v>
      </c>
      <c r="E167" s="237" t="s">
        <v>339</v>
      </c>
      <c r="F167" s="238" t="s">
        <v>335</v>
      </c>
      <c r="G167" s="239" t="s">
        <v>241</v>
      </c>
      <c r="H167" s="240">
        <v>529.07600000000002</v>
      </c>
      <c r="I167" s="241"/>
      <c r="J167" s="242">
        <f>ROUND(I167*H167,2)</f>
        <v>0</v>
      </c>
      <c r="K167" s="243"/>
      <c r="L167" s="44"/>
      <c r="M167" s="244" t="s">
        <v>1</v>
      </c>
      <c r="N167" s="245" t="s">
        <v>42</v>
      </c>
      <c r="O167" s="91"/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8" t="s">
        <v>142</v>
      </c>
      <c r="AT167" s="248" t="s">
        <v>138</v>
      </c>
      <c r="AU167" s="248" t="s">
        <v>86</v>
      </c>
      <c r="AY167" s="17" t="s">
        <v>135</v>
      </c>
      <c r="BE167" s="249">
        <f>IF(N167="základní",J167,0)</f>
        <v>0</v>
      </c>
      <c r="BF167" s="249">
        <f>IF(N167="snížená",J167,0)</f>
        <v>0</v>
      </c>
      <c r="BG167" s="249">
        <f>IF(N167="zákl. přenesená",J167,0)</f>
        <v>0</v>
      </c>
      <c r="BH167" s="249">
        <f>IF(N167="sníž. přenesená",J167,0)</f>
        <v>0</v>
      </c>
      <c r="BI167" s="249">
        <f>IF(N167="nulová",J167,0)</f>
        <v>0</v>
      </c>
      <c r="BJ167" s="17" t="s">
        <v>84</v>
      </c>
      <c r="BK167" s="249">
        <f>ROUND(I167*H167,2)</f>
        <v>0</v>
      </c>
      <c r="BL167" s="17" t="s">
        <v>142</v>
      </c>
      <c r="BM167" s="248" t="s">
        <v>340</v>
      </c>
    </row>
    <row r="168" s="2" customFormat="1">
      <c r="A168" s="38"/>
      <c r="B168" s="39"/>
      <c r="C168" s="40"/>
      <c r="D168" s="250" t="s">
        <v>144</v>
      </c>
      <c r="E168" s="40"/>
      <c r="F168" s="251" t="s">
        <v>341</v>
      </c>
      <c r="G168" s="40"/>
      <c r="H168" s="40"/>
      <c r="I168" s="144"/>
      <c r="J168" s="40"/>
      <c r="K168" s="40"/>
      <c r="L168" s="44"/>
      <c r="M168" s="252"/>
      <c r="N168" s="25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144</v>
      </c>
      <c r="AU168" s="17" t="s">
        <v>86</v>
      </c>
    </row>
    <row r="169" s="13" customFormat="1">
      <c r="A169" s="13"/>
      <c r="B169" s="258"/>
      <c r="C169" s="259"/>
      <c r="D169" s="250" t="s">
        <v>244</v>
      </c>
      <c r="E169" s="260" t="s">
        <v>1</v>
      </c>
      <c r="F169" s="261" t="s">
        <v>342</v>
      </c>
      <c r="G169" s="259"/>
      <c r="H169" s="262">
        <v>529.07600000000002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8" t="s">
        <v>244</v>
      </c>
      <c r="AU169" s="268" t="s">
        <v>86</v>
      </c>
      <c r="AV169" s="13" t="s">
        <v>86</v>
      </c>
      <c r="AW169" s="13" t="s">
        <v>32</v>
      </c>
      <c r="AX169" s="13" t="s">
        <v>84</v>
      </c>
      <c r="AY169" s="268" t="s">
        <v>135</v>
      </c>
    </row>
    <row r="170" s="2" customFormat="1" ht="21.75" customHeight="1">
      <c r="A170" s="38"/>
      <c r="B170" s="39"/>
      <c r="C170" s="236" t="s">
        <v>230</v>
      </c>
      <c r="D170" s="236" t="s">
        <v>138</v>
      </c>
      <c r="E170" s="237" t="s">
        <v>343</v>
      </c>
      <c r="F170" s="238" t="s">
        <v>344</v>
      </c>
      <c r="G170" s="239" t="s">
        <v>241</v>
      </c>
      <c r="H170" s="240">
        <v>10.6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42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142</v>
      </c>
      <c r="AT170" s="248" t="s">
        <v>138</v>
      </c>
      <c r="AU170" s="248" t="s">
        <v>86</v>
      </c>
      <c r="AY170" s="17" t="s">
        <v>135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142</v>
      </c>
      <c r="BM170" s="248" t="s">
        <v>345</v>
      </c>
    </row>
    <row r="171" s="2" customFormat="1">
      <c r="A171" s="38"/>
      <c r="B171" s="39"/>
      <c r="C171" s="40"/>
      <c r="D171" s="250" t="s">
        <v>144</v>
      </c>
      <c r="E171" s="40"/>
      <c r="F171" s="251" t="s">
        <v>346</v>
      </c>
      <c r="G171" s="40"/>
      <c r="H171" s="40"/>
      <c r="I171" s="144"/>
      <c r="J171" s="40"/>
      <c r="K171" s="40"/>
      <c r="L171" s="44"/>
      <c r="M171" s="252"/>
      <c r="N171" s="25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144</v>
      </c>
      <c r="AU171" s="17" t="s">
        <v>86</v>
      </c>
    </row>
    <row r="172" s="13" customFormat="1">
      <c r="A172" s="13"/>
      <c r="B172" s="258"/>
      <c r="C172" s="259"/>
      <c r="D172" s="250" t="s">
        <v>244</v>
      </c>
      <c r="E172" s="260" t="s">
        <v>1</v>
      </c>
      <c r="F172" s="261" t="s">
        <v>313</v>
      </c>
      <c r="G172" s="259"/>
      <c r="H172" s="262">
        <v>10.6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244</v>
      </c>
      <c r="AU172" s="268" t="s">
        <v>86</v>
      </c>
      <c r="AV172" s="13" t="s">
        <v>86</v>
      </c>
      <c r="AW172" s="13" t="s">
        <v>32</v>
      </c>
      <c r="AX172" s="13" t="s">
        <v>84</v>
      </c>
      <c r="AY172" s="268" t="s">
        <v>135</v>
      </c>
    </row>
    <row r="173" s="2" customFormat="1" ht="44.25" customHeight="1">
      <c r="A173" s="38"/>
      <c r="B173" s="39"/>
      <c r="C173" s="236" t="s">
        <v>347</v>
      </c>
      <c r="D173" s="236" t="s">
        <v>138</v>
      </c>
      <c r="E173" s="237" t="s">
        <v>348</v>
      </c>
      <c r="F173" s="238" t="s">
        <v>349</v>
      </c>
      <c r="G173" s="239" t="s">
        <v>241</v>
      </c>
      <c r="H173" s="240">
        <v>516.08799999999997</v>
      </c>
      <c r="I173" s="241"/>
      <c r="J173" s="242">
        <f>ROUND(I173*H173,2)</f>
        <v>0</v>
      </c>
      <c r="K173" s="243"/>
      <c r="L173" s="44"/>
      <c r="M173" s="244" t="s">
        <v>1</v>
      </c>
      <c r="N173" s="245" t="s">
        <v>42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142</v>
      </c>
      <c r="AT173" s="248" t="s">
        <v>138</v>
      </c>
      <c r="AU173" s="248" t="s">
        <v>86</v>
      </c>
      <c r="AY173" s="17" t="s">
        <v>135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84</v>
      </c>
      <c r="BK173" s="249">
        <f>ROUND(I173*H173,2)</f>
        <v>0</v>
      </c>
      <c r="BL173" s="17" t="s">
        <v>142</v>
      </c>
      <c r="BM173" s="248" t="s">
        <v>350</v>
      </c>
    </row>
    <row r="174" s="13" customFormat="1">
      <c r="A174" s="13"/>
      <c r="B174" s="258"/>
      <c r="C174" s="259"/>
      <c r="D174" s="250" t="s">
        <v>244</v>
      </c>
      <c r="E174" s="260" t="s">
        <v>1</v>
      </c>
      <c r="F174" s="261" t="s">
        <v>351</v>
      </c>
      <c r="G174" s="259"/>
      <c r="H174" s="262">
        <v>516.08799999999997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8" t="s">
        <v>244</v>
      </c>
      <c r="AU174" s="268" t="s">
        <v>86</v>
      </c>
      <c r="AV174" s="13" t="s">
        <v>86</v>
      </c>
      <c r="AW174" s="13" t="s">
        <v>32</v>
      </c>
      <c r="AX174" s="13" t="s">
        <v>84</v>
      </c>
      <c r="AY174" s="268" t="s">
        <v>135</v>
      </c>
    </row>
    <row r="175" s="2" customFormat="1" ht="33" customHeight="1">
      <c r="A175" s="38"/>
      <c r="B175" s="39"/>
      <c r="C175" s="236" t="s">
        <v>7</v>
      </c>
      <c r="D175" s="236" t="s">
        <v>138</v>
      </c>
      <c r="E175" s="237" t="s">
        <v>352</v>
      </c>
      <c r="F175" s="238" t="s">
        <v>353</v>
      </c>
      <c r="G175" s="239" t="s">
        <v>241</v>
      </c>
      <c r="H175" s="240">
        <v>129.88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42</v>
      </c>
      <c r="O175" s="91"/>
      <c r="P175" s="246">
        <f>O175*H175</f>
        <v>0</v>
      </c>
      <c r="Q175" s="246">
        <v>0.18776000000000001</v>
      </c>
      <c r="R175" s="246">
        <f>Q175*H175</f>
        <v>24.3862688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142</v>
      </c>
      <c r="AT175" s="248" t="s">
        <v>138</v>
      </c>
      <c r="AU175" s="248" t="s">
        <v>86</v>
      </c>
      <c r="AY175" s="17" t="s">
        <v>135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84</v>
      </c>
      <c r="BK175" s="249">
        <f>ROUND(I175*H175,2)</f>
        <v>0</v>
      </c>
      <c r="BL175" s="17" t="s">
        <v>142</v>
      </c>
      <c r="BM175" s="248" t="s">
        <v>354</v>
      </c>
    </row>
    <row r="176" s="2" customFormat="1">
      <c r="A176" s="38"/>
      <c r="B176" s="39"/>
      <c r="C176" s="40"/>
      <c r="D176" s="250" t="s">
        <v>144</v>
      </c>
      <c r="E176" s="40"/>
      <c r="F176" s="251" t="s">
        <v>355</v>
      </c>
      <c r="G176" s="40"/>
      <c r="H176" s="40"/>
      <c r="I176" s="144"/>
      <c r="J176" s="40"/>
      <c r="K176" s="40"/>
      <c r="L176" s="44"/>
      <c r="M176" s="252"/>
      <c r="N176" s="25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144</v>
      </c>
      <c r="AU176" s="17" t="s">
        <v>86</v>
      </c>
    </row>
    <row r="177" s="13" customFormat="1">
      <c r="A177" s="13"/>
      <c r="B177" s="258"/>
      <c r="C177" s="259"/>
      <c r="D177" s="250" t="s">
        <v>244</v>
      </c>
      <c r="E177" s="260" t="s">
        <v>1</v>
      </c>
      <c r="F177" s="261" t="s">
        <v>356</v>
      </c>
      <c r="G177" s="259"/>
      <c r="H177" s="262">
        <v>129.88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8" t="s">
        <v>244</v>
      </c>
      <c r="AU177" s="268" t="s">
        <v>86</v>
      </c>
      <c r="AV177" s="13" t="s">
        <v>86</v>
      </c>
      <c r="AW177" s="13" t="s">
        <v>32</v>
      </c>
      <c r="AX177" s="13" t="s">
        <v>84</v>
      </c>
      <c r="AY177" s="268" t="s">
        <v>135</v>
      </c>
    </row>
    <row r="178" s="2" customFormat="1" ht="21.75" customHeight="1">
      <c r="A178" s="38"/>
      <c r="B178" s="39"/>
      <c r="C178" s="236" t="s">
        <v>357</v>
      </c>
      <c r="D178" s="236" t="s">
        <v>138</v>
      </c>
      <c r="E178" s="237" t="s">
        <v>358</v>
      </c>
      <c r="F178" s="238" t="s">
        <v>359</v>
      </c>
      <c r="G178" s="239" t="s">
        <v>241</v>
      </c>
      <c r="H178" s="240">
        <v>529.07600000000002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42</v>
      </c>
      <c r="O178" s="91"/>
      <c r="P178" s="246">
        <f>O178*H178</f>
        <v>0</v>
      </c>
      <c r="Q178" s="246">
        <v>0.00034000000000000002</v>
      </c>
      <c r="R178" s="246">
        <f>Q178*H178</f>
        <v>0.17988584000000002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142</v>
      </c>
      <c r="AT178" s="248" t="s">
        <v>138</v>
      </c>
      <c r="AU178" s="248" t="s">
        <v>86</v>
      </c>
      <c r="AY178" s="17" t="s">
        <v>135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84</v>
      </c>
      <c r="BK178" s="249">
        <f>ROUND(I178*H178,2)</f>
        <v>0</v>
      </c>
      <c r="BL178" s="17" t="s">
        <v>142</v>
      </c>
      <c r="BM178" s="248" t="s">
        <v>360</v>
      </c>
    </row>
    <row r="179" s="13" customFormat="1">
      <c r="A179" s="13"/>
      <c r="B179" s="258"/>
      <c r="C179" s="259"/>
      <c r="D179" s="250" t="s">
        <v>244</v>
      </c>
      <c r="E179" s="260" t="s">
        <v>1</v>
      </c>
      <c r="F179" s="261" t="s">
        <v>342</v>
      </c>
      <c r="G179" s="259"/>
      <c r="H179" s="262">
        <v>529.07600000000002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8" t="s">
        <v>244</v>
      </c>
      <c r="AU179" s="268" t="s">
        <v>86</v>
      </c>
      <c r="AV179" s="13" t="s">
        <v>86</v>
      </c>
      <c r="AW179" s="13" t="s">
        <v>32</v>
      </c>
      <c r="AX179" s="13" t="s">
        <v>84</v>
      </c>
      <c r="AY179" s="268" t="s">
        <v>135</v>
      </c>
    </row>
    <row r="180" s="2" customFormat="1" ht="21.75" customHeight="1">
      <c r="A180" s="38"/>
      <c r="B180" s="39"/>
      <c r="C180" s="236" t="s">
        <v>361</v>
      </c>
      <c r="D180" s="236" t="s">
        <v>138</v>
      </c>
      <c r="E180" s="237" t="s">
        <v>362</v>
      </c>
      <c r="F180" s="238" t="s">
        <v>363</v>
      </c>
      <c r="G180" s="239" t="s">
        <v>241</v>
      </c>
      <c r="H180" s="240">
        <v>516.08799999999997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42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142</v>
      </c>
      <c r="AT180" s="248" t="s">
        <v>138</v>
      </c>
      <c r="AU180" s="248" t="s">
        <v>86</v>
      </c>
      <c r="AY180" s="17" t="s">
        <v>135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142</v>
      </c>
      <c r="BM180" s="248" t="s">
        <v>364</v>
      </c>
    </row>
    <row r="181" s="13" customFormat="1">
      <c r="A181" s="13"/>
      <c r="B181" s="258"/>
      <c r="C181" s="259"/>
      <c r="D181" s="250" t="s">
        <v>244</v>
      </c>
      <c r="E181" s="260" t="s">
        <v>1</v>
      </c>
      <c r="F181" s="261" t="s">
        <v>351</v>
      </c>
      <c r="G181" s="259"/>
      <c r="H181" s="262">
        <v>516.08799999999997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8" t="s">
        <v>244</v>
      </c>
      <c r="AU181" s="268" t="s">
        <v>86</v>
      </c>
      <c r="AV181" s="13" t="s">
        <v>86</v>
      </c>
      <c r="AW181" s="13" t="s">
        <v>32</v>
      </c>
      <c r="AX181" s="13" t="s">
        <v>84</v>
      </c>
      <c r="AY181" s="268" t="s">
        <v>135</v>
      </c>
    </row>
    <row r="182" s="2" customFormat="1" ht="33" customHeight="1">
      <c r="A182" s="38"/>
      <c r="B182" s="39"/>
      <c r="C182" s="236" t="s">
        <v>365</v>
      </c>
      <c r="D182" s="236" t="s">
        <v>138</v>
      </c>
      <c r="E182" s="237" t="s">
        <v>366</v>
      </c>
      <c r="F182" s="238" t="s">
        <v>367</v>
      </c>
      <c r="G182" s="239" t="s">
        <v>241</v>
      </c>
      <c r="H182" s="240">
        <v>503.10000000000002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42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142</v>
      </c>
      <c r="AT182" s="248" t="s">
        <v>138</v>
      </c>
      <c r="AU182" s="248" t="s">
        <v>86</v>
      </c>
      <c r="AY182" s="17" t="s">
        <v>135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142</v>
      </c>
      <c r="BM182" s="248" t="s">
        <v>368</v>
      </c>
    </row>
    <row r="183" s="13" customFormat="1">
      <c r="A183" s="13"/>
      <c r="B183" s="258"/>
      <c r="C183" s="259"/>
      <c r="D183" s="250" t="s">
        <v>244</v>
      </c>
      <c r="E183" s="260" t="s">
        <v>1</v>
      </c>
      <c r="F183" s="261" t="s">
        <v>369</v>
      </c>
      <c r="G183" s="259"/>
      <c r="H183" s="262">
        <v>503.10000000000002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8" t="s">
        <v>244</v>
      </c>
      <c r="AU183" s="268" t="s">
        <v>86</v>
      </c>
      <c r="AV183" s="13" t="s">
        <v>86</v>
      </c>
      <c r="AW183" s="13" t="s">
        <v>32</v>
      </c>
      <c r="AX183" s="13" t="s">
        <v>77</v>
      </c>
      <c r="AY183" s="268" t="s">
        <v>135</v>
      </c>
    </row>
    <row r="184" s="14" customFormat="1">
      <c r="A184" s="14"/>
      <c r="B184" s="272"/>
      <c r="C184" s="273"/>
      <c r="D184" s="250" t="s">
        <v>244</v>
      </c>
      <c r="E184" s="274" t="s">
        <v>1</v>
      </c>
      <c r="F184" s="275" t="s">
        <v>316</v>
      </c>
      <c r="G184" s="273"/>
      <c r="H184" s="276">
        <v>503.10000000000002</v>
      </c>
      <c r="I184" s="277"/>
      <c r="J184" s="273"/>
      <c r="K184" s="273"/>
      <c r="L184" s="278"/>
      <c r="M184" s="279"/>
      <c r="N184" s="280"/>
      <c r="O184" s="280"/>
      <c r="P184" s="280"/>
      <c r="Q184" s="280"/>
      <c r="R184" s="280"/>
      <c r="S184" s="280"/>
      <c r="T184" s="28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2" t="s">
        <v>244</v>
      </c>
      <c r="AU184" s="282" t="s">
        <v>86</v>
      </c>
      <c r="AV184" s="14" t="s">
        <v>142</v>
      </c>
      <c r="AW184" s="14" t="s">
        <v>32</v>
      </c>
      <c r="AX184" s="14" t="s">
        <v>84</v>
      </c>
      <c r="AY184" s="282" t="s">
        <v>135</v>
      </c>
    </row>
    <row r="185" s="2" customFormat="1" ht="44.25" customHeight="1">
      <c r="A185" s="38"/>
      <c r="B185" s="39"/>
      <c r="C185" s="236" t="s">
        <v>370</v>
      </c>
      <c r="D185" s="236" t="s">
        <v>138</v>
      </c>
      <c r="E185" s="237" t="s">
        <v>371</v>
      </c>
      <c r="F185" s="238" t="s">
        <v>372</v>
      </c>
      <c r="G185" s="239" t="s">
        <v>241</v>
      </c>
      <c r="H185" s="240">
        <v>2.5299999999999998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42</v>
      </c>
      <c r="O185" s="91"/>
      <c r="P185" s="246">
        <f>O185*H185</f>
        <v>0</v>
      </c>
      <c r="Q185" s="246">
        <v>0.1837</v>
      </c>
      <c r="R185" s="246">
        <f>Q185*H185</f>
        <v>0.46476099999999998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142</v>
      </c>
      <c r="AT185" s="248" t="s">
        <v>138</v>
      </c>
      <c r="AU185" s="248" t="s">
        <v>86</v>
      </c>
      <c r="AY185" s="17" t="s">
        <v>135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84</v>
      </c>
      <c r="BK185" s="249">
        <f>ROUND(I185*H185,2)</f>
        <v>0</v>
      </c>
      <c r="BL185" s="17" t="s">
        <v>142</v>
      </c>
      <c r="BM185" s="248" t="s">
        <v>373</v>
      </c>
    </row>
    <row r="186" s="13" customFormat="1">
      <c r="A186" s="13"/>
      <c r="B186" s="258"/>
      <c r="C186" s="259"/>
      <c r="D186" s="250" t="s">
        <v>244</v>
      </c>
      <c r="E186" s="260" t="s">
        <v>1</v>
      </c>
      <c r="F186" s="261" t="s">
        <v>374</v>
      </c>
      <c r="G186" s="259"/>
      <c r="H186" s="262">
        <v>2.5299999999999998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8" t="s">
        <v>244</v>
      </c>
      <c r="AU186" s="268" t="s">
        <v>86</v>
      </c>
      <c r="AV186" s="13" t="s">
        <v>86</v>
      </c>
      <c r="AW186" s="13" t="s">
        <v>32</v>
      </c>
      <c r="AX186" s="13" t="s">
        <v>84</v>
      </c>
      <c r="AY186" s="268" t="s">
        <v>135</v>
      </c>
    </row>
    <row r="187" s="2" customFormat="1" ht="16.5" customHeight="1">
      <c r="A187" s="38"/>
      <c r="B187" s="39"/>
      <c r="C187" s="283" t="s">
        <v>375</v>
      </c>
      <c r="D187" s="283" t="s">
        <v>325</v>
      </c>
      <c r="E187" s="284" t="s">
        <v>376</v>
      </c>
      <c r="F187" s="285" t="s">
        <v>377</v>
      </c>
      <c r="G187" s="286" t="s">
        <v>250</v>
      </c>
      <c r="H187" s="287">
        <v>0.50600000000000001</v>
      </c>
      <c r="I187" s="288"/>
      <c r="J187" s="289">
        <f>ROUND(I187*H187,2)</f>
        <v>0</v>
      </c>
      <c r="K187" s="290"/>
      <c r="L187" s="291"/>
      <c r="M187" s="292" t="s">
        <v>1</v>
      </c>
      <c r="N187" s="293" t="s">
        <v>42</v>
      </c>
      <c r="O187" s="91"/>
      <c r="P187" s="246">
        <f>O187*H187</f>
        <v>0</v>
      </c>
      <c r="Q187" s="246">
        <v>1</v>
      </c>
      <c r="R187" s="246">
        <f>Q187*H187</f>
        <v>0.50600000000000001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177</v>
      </c>
      <c r="AT187" s="248" t="s">
        <v>325</v>
      </c>
      <c r="AU187" s="248" t="s">
        <v>86</v>
      </c>
      <c r="AY187" s="17" t="s">
        <v>135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84</v>
      </c>
      <c r="BK187" s="249">
        <f>ROUND(I187*H187,2)</f>
        <v>0</v>
      </c>
      <c r="BL187" s="17" t="s">
        <v>142</v>
      </c>
      <c r="BM187" s="248" t="s">
        <v>378</v>
      </c>
    </row>
    <row r="188" s="13" customFormat="1">
      <c r="A188" s="13"/>
      <c r="B188" s="258"/>
      <c r="C188" s="259"/>
      <c r="D188" s="250" t="s">
        <v>244</v>
      </c>
      <c r="E188" s="259"/>
      <c r="F188" s="261" t="s">
        <v>379</v>
      </c>
      <c r="G188" s="259"/>
      <c r="H188" s="262">
        <v>0.50600000000000001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8" t="s">
        <v>244</v>
      </c>
      <c r="AU188" s="268" t="s">
        <v>86</v>
      </c>
      <c r="AV188" s="13" t="s">
        <v>86</v>
      </c>
      <c r="AW188" s="13" t="s">
        <v>4</v>
      </c>
      <c r="AX188" s="13" t="s">
        <v>84</v>
      </c>
      <c r="AY188" s="268" t="s">
        <v>135</v>
      </c>
    </row>
    <row r="189" s="2" customFormat="1" ht="21.75" customHeight="1">
      <c r="A189" s="38"/>
      <c r="B189" s="39"/>
      <c r="C189" s="236" t="s">
        <v>380</v>
      </c>
      <c r="D189" s="236" t="s">
        <v>138</v>
      </c>
      <c r="E189" s="237" t="s">
        <v>381</v>
      </c>
      <c r="F189" s="238" t="s">
        <v>382</v>
      </c>
      <c r="G189" s="239" t="s">
        <v>383</v>
      </c>
      <c r="H189" s="240">
        <v>3.5</v>
      </c>
      <c r="I189" s="241"/>
      <c r="J189" s="242">
        <f>ROUND(I189*H189,2)</f>
        <v>0</v>
      </c>
      <c r="K189" s="243"/>
      <c r="L189" s="44"/>
      <c r="M189" s="244" t="s">
        <v>1</v>
      </c>
      <c r="N189" s="245" t="s">
        <v>42</v>
      </c>
      <c r="O189" s="91"/>
      <c r="P189" s="246">
        <f>O189*H189</f>
        <v>0</v>
      </c>
      <c r="Q189" s="246">
        <v>0.0035999999999999999</v>
      </c>
      <c r="R189" s="246">
        <f>Q189*H189</f>
        <v>0.0126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142</v>
      </c>
      <c r="AT189" s="248" t="s">
        <v>138</v>
      </c>
      <c r="AU189" s="248" t="s">
        <v>86</v>
      </c>
      <c r="AY189" s="17" t="s">
        <v>135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84</v>
      </c>
      <c r="BK189" s="249">
        <f>ROUND(I189*H189,2)</f>
        <v>0</v>
      </c>
      <c r="BL189" s="17" t="s">
        <v>142</v>
      </c>
      <c r="BM189" s="248" t="s">
        <v>384</v>
      </c>
    </row>
    <row r="190" s="13" customFormat="1">
      <c r="A190" s="13"/>
      <c r="B190" s="258"/>
      <c r="C190" s="259"/>
      <c r="D190" s="250" t="s">
        <v>244</v>
      </c>
      <c r="E190" s="260" t="s">
        <v>1</v>
      </c>
      <c r="F190" s="261" t="s">
        <v>385</v>
      </c>
      <c r="G190" s="259"/>
      <c r="H190" s="262">
        <v>3.5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8" t="s">
        <v>244</v>
      </c>
      <c r="AU190" s="268" t="s">
        <v>86</v>
      </c>
      <c r="AV190" s="13" t="s">
        <v>86</v>
      </c>
      <c r="AW190" s="13" t="s">
        <v>32</v>
      </c>
      <c r="AX190" s="13" t="s">
        <v>84</v>
      </c>
      <c r="AY190" s="268" t="s">
        <v>135</v>
      </c>
    </row>
    <row r="191" s="12" customFormat="1" ht="22.8" customHeight="1">
      <c r="A191" s="12"/>
      <c r="B191" s="220"/>
      <c r="C191" s="221"/>
      <c r="D191" s="222" t="s">
        <v>76</v>
      </c>
      <c r="E191" s="234" t="s">
        <v>136</v>
      </c>
      <c r="F191" s="234" t="s">
        <v>137</v>
      </c>
      <c r="G191" s="221"/>
      <c r="H191" s="221"/>
      <c r="I191" s="224"/>
      <c r="J191" s="235">
        <f>BK191</f>
        <v>0</v>
      </c>
      <c r="K191" s="221"/>
      <c r="L191" s="226"/>
      <c r="M191" s="227"/>
      <c r="N191" s="228"/>
      <c r="O191" s="228"/>
      <c r="P191" s="229">
        <f>SUM(P192:P198)</f>
        <v>0</v>
      </c>
      <c r="Q191" s="228"/>
      <c r="R191" s="229">
        <f>SUM(R192:R198)</f>
        <v>3.2048800000000002</v>
      </c>
      <c r="S191" s="228"/>
      <c r="T191" s="230">
        <f>SUM(T192:T198)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1" t="s">
        <v>84</v>
      </c>
      <c r="AT191" s="232" t="s">
        <v>76</v>
      </c>
      <c r="AU191" s="232" t="s">
        <v>84</v>
      </c>
      <c r="AY191" s="231" t="s">
        <v>135</v>
      </c>
      <c r="BK191" s="233">
        <f>SUM(BK192:BK198)</f>
        <v>0</v>
      </c>
    </row>
    <row r="192" s="2" customFormat="1" ht="21.75" customHeight="1">
      <c r="A192" s="38"/>
      <c r="B192" s="39"/>
      <c r="C192" s="236" t="s">
        <v>386</v>
      </c>
      <c r="D192" s="236" t="s">
        <v>138</v>
      </c>
      <c r="E192" s="237" t="s">
        <v>387</v>
      </c>
      <c r="F192" s="238" t="s">
        <v>388</v>
      </c>
      <c r="G192" s="239" t="s">
        <v>389</v>
      </c>
      <c r="H192" s="240">
        <v>2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42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142</v>
      </c>
      <c r="AT192" s="248" t="s">
        <v>138</v>
      </c>
      <c r="AU192" s="248" t="s">
        <v>86</v>
      </c>
      <c r="AY192" s="17" t="s">
        <v>135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84</v>
      </c>
      <c r="BK192" s="249">
        <f>ROUND(I192*H192,2)</f>
        <v>0</v>
      </c>
      <c r="BL192" s="17" t="s">
        <v>142</v>
      </c>
      <c r="BM192" s="248" t="s">
        <v>390</v>
      </c>
    </row>
    <row r="193" s="2" customFormat="1" ht="21.75" customHeight="1">
      <c r="A193" s="38"/>
      <c r="B193" s="39"/>
      <c r="C193" s="283" t="s">
        <v>391</v>
      </c>
      <c r="D193" s="283" t="s">
        <v>325</v>
      </c>
      <c r="E193" s="284" t="s">
        <v>392</v>
      </c>
      <c r="F193" s="285" t="s">
        <v>393</v>
      </c>
      <c r="G193" s="286" t="s">
        <v>389</v>
      </c>
      <c r="H193" s="287">
        <v>2</v>
      </c>
      <c r="I193" s="288"/>
      <c r="J193" s="289">
        <f>ROUND(I193*H193,2)</f>
        <v>0</v>
      </c>
      <c r="K193" s="290"/>
      <c r="L193" s="291"/>
      <c r="M193" s="292" t="s">
        <v>1</v>
      </c>
      <c r="N193" s="293" t="s">
        <v>42</v>
      </c>
      <c r="O193" s="91"/>
      <c r="P193" s="246">
        <f>O193*H193</f>
        <v>0</v>
      </c>
      <c r="Q193" s="246">
        <v>0.0020999999999999999</v>
      </c>
      <c r="R193" s="246">
        <f>Q193*H193</f>
        <v>0.0041999999999999997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177</v>
      </c>
      <c r="AT193" s="248" t="s">
        <v>325</v>
      </c>
      <c r="AU193" s="248" t="s">
        <v>86</v>
      </c>
      <c r="AY193" s="17" t="s">
        <v>135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84</v>
      </c>
      <c r="BK193" s="249">
        <f>ROUND(I193*H193,2)</f>
        <v>0</v>
      </c>
      <c r="BL193" s="17" t="s">
        <v>142</v>
      </c>
      <c r="BM193" s="248" t="s">
        <v>394</v>
      </c>
    </row>
    <row r="194" s="2" customFormat="1">
      <c r="A194" s="38"/>
      <c r="B194" s="39"/>
      <c r="C194" s="40"/>
      <c r="D194" s="250" t="s">
        <v>144</v>
      </c>
      <c r="E194" s="40"/>
      <c r="F194" s="251" t="s">
        <v>395</v>
      </c>
      <c r="G194" s="40"/>
      <c r="H194" s="40"/>
      <c r="I194" s="144"/>
      <c r="J194" s="40"/>
      <c r="K194" s="40"/>
      <c r="L194" s="44"/>
      <c r="M194" s="252"/>
      <c r="N194" s="25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144</v>
      </c>
      <c r="AU194" s="17" t="s">
        <v>86</v>
      </c>
    </row>
    <row r="195" s="2" customFormat="1" ht="44.25" customHeight="1">
      <c r="A195" s="38"/>
      <c r="B195" s="39"/>
      <c r="C195" s="236" t="s">
        <v>396</v>
      </c>
      <c r="D195" s="236" t="s">
        <v>138</v>
      </c>
      <c r="E195" s="237" t="s">
        <v>397</v>
      </c>
      <c r="F195" s="238" t="s">
        <v>398</v>
      </c>
      <c r="G195" s="239" t="s">
        <v>383</v>
      </c>
      <c r="H195" s="240">
        <v>13.199999999999999</v>
      </c>
      <c r="I195" s="241"/>
      <c r="J195" s="242">
        <f>ROUND(I195*H195,2)</f>
        <v>0</v>
      </c>
      <c r="K195" s="243"/>
      <c r="L195" s="44"/>
      <c r="M195" s="244" t="s">
        <v>1</v>
      </c>
      <c r="N195" s="245" t="s">
        <v>42</v>
      </c>
      <c r="O195" s="91"/>
      <c r="P195" s="246">
        <f>O195*H195</f>
        <v>0</v>
      </c>
      <c r="Q195" s="246">
        <v>0.15540000000000001</v>
      </c>
      <c r="R195" s="246">
        <f>Q195*H195</f>
        <v>2.0512800000000002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142</v>
      </c>
      <c r="AT195" s="248" t="s">
        <v>138</v>
      </c>
      <c r="AU195" s="248" t="s">
        <v>86</v>
      </c>
      <c r="AY195" s="17" t="s">
        <v>135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84</v>
      </c>
      <c r="BK195" s="249">
        <f>ROUND(I195*H195,2)</f>
        <v>0</v>
      </c>
      <c r="BL195" s="17" t="s">
        <v>142</v>
      </c>
      <c r="BM195" s="248" t="s">
        <v>399</v>
      </c>
    </row>
    <row r="196" s="2" customFormat="1" ht="21.75" customHeight="1">
      <c r="A196" s="38"/>
      <c r="B196" s="39"/>
      <c r="C196" s="283" t="s">
        <v>400</v>
      </c>
      <c r="D196" s="283" t="s">
        <v>325</v>
      </c>
      <c r="E196" s="284" t="s">
        <v>401</v>
      </c>
      <c r="F196" s="285" t="s">
        <v>402</v>
      </c>
      <c r="G196" s="286" t="s">
        <v>389</v>
      </c>
      <c r="H196" s="287">
        <v>14</v>
      </c>
      <c r="I196" s="288"/>
      <c r="J196" s="289">
        <f>ROUND(I196*H196,2)</f>
        <v>0</v>
      </c>
      <c r="K196" s="290"/>
      <c r="L196" s="291"/>
      <c r="M196" s="292" t="s">
        <v>1</v>
      </c>
      <c r="N196" s="293" t="s">
        <v>42</v>
      </c>
      <c r="O196" s="91"/>
      <c r="P196" s="246">
        <f>O196*H196</f>
        <v>0</v>
      </c>
      <c r="Q196" s="246">
        <v>0.082100000000000006</v>
      </c>
      <c r="R196" s="246">
        <f>Q196*H196</f>
        <v>1.1494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177</v>
      </c>
      <c r="AT196" s="248" t="s">
        <v>325</v>
      </c>
      <c r="AU196" s="248" t="s">
        <v>86</v>
      </c>
      <c r="AY196" s="17" t="s">
        <v>135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84</v>
      </c>
      <c r="BK196" s="249">
        <f>ROUND(I196*H196,2)</f>
        <v>0</v>
      </c>
      <c r="BL196" s="17" t="s">
        <v>142</v>
      </c>
      <c r="BM196" s="248" t="s">
        <v>403</v>
      </c>
    </row>
    <row r="197" s="2" customFormat="1" ht="21.75" customHeight="1">
      <c r="A197" s="38"/>
      <c r="B197" s="39"/>
      <c r="C197" s="236" t="s">
        <v>404</v>
      </c>
      <c r="D197" s="236" t="s">
        <v>138</v>
      </c>
      <c r="E197" s="237" t="s">
        <v>405</v>
      </c>
      <c r="F197" s="238" t="s">
        <v>406</v>
      </c>
      <c r="G197" s="239" t="s">
        <v>383</v>
      </c>
      <c r="H197" s="240">
        <v>3.5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42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142</v>
      </c>
      <c r="AT197" s="248" t="s">
        <v>138</v>
      </c>
      <c r="AU197" s="248" t="s">
        <v>86</v>
      </c>
      <c r="AY197" s="17" t="s">
        <v>135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84</v>
      </c>
      <c r="BK197" s="249">
        <f>ROUND(I197*H197,2)</f>
        <v>0</v>
      </c>
      <c r="BL197" s="17" t="s">
        <v>142</v>
      </c>
      <c r="BM197" s="248" t="s">
        <v>407</v>
      </c>
    </row>
    <row r="198" s="13" customFormat="1">
      <c r="A198" s="13"/>
      <c r="B198" s="258"/>
      <c r="C198" s="259"/>
      <c r="D198" s="250" t="s">
        <v>244</v>
      </c>
      <c r="E198" s="260" t="s">
        <v>1</v>
      </c>
      <c r="F198" s="261" t="s">
        <v>385</v>
      </c>
      <c r="G198" s="259"/>
      <c r="H198" s="262">
        <v>3.5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8" t="s">
        <v>244</v>
      </c>
      <c r="AU198" s="268" t="s">
        <v>86</v>
      </c>
      <c r="AV198" s="13" t="s">
        <v>86</v>
      </c>
      <c r="AW198" s="13" t="s">
        <v>32</v>
      </c>
      <c r="AX198" s="13" t="s">
        <v>84</v>
      </c>
      <c r="AY198" s="268" t="s">
        <v>135</v>
      </c>
    </row>
    <row r="199" s="12" customFormat="1" ht="22.8" customHeight="1">
      <c r="A199" s="12"/>
      <c r="B199" s="220"/>
      <c r="C199" s="221"/>
      <c r="D199" s="222" t="s">
        <v>76</v>
      </c>
      <c r="E199" s="234" t="s">
        <v>408</v>
      </c>
      <c r="F199" s="234" t="s">
        <v>409</v>
      </c>
      <c r="G199" s="221"/>
      <c r="H199" s="221"/>
      <c r="I199" s="224"/>
      <c r="J199" s="235">
        <f>BK199</f>
        <v>0</v>
      </c>
      <c r="K199" s="221"/>
      <c r="L199" s="226"/>
      <c r="M199" s="227"/>
      <c r="N199" s="228"/>
      <c r="O199" s="228"/>
      <c r="P199" s="229">
        <f>P200</f>
        <v>0</v>
      </c>
      <c r="Q199" s="228"/>
      <c r="R199" s="229">
        <f>R200</f>
        <v>0</v>
      </c>
      <c r="S199" s="228"/>
      <c r="T199" s="230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1" t="s">
        <v>84</v>
      </c>
      <c r="AT199" s="232" t="s">
        <v>76</v>
      </c>
      <c r="AU199" s="232" t="s">
        <v>84</v>
      </c>
      <c r="AY199" s="231" t="s">
        <v>135</v>
      </c>
      <c r="BK199" s="233">
        <f>BK200</f>
        <v>0</v>
      </c>
    </row>
    <row r="200" s="2" customFormat="1" ht="33" customHeight="1">
      <c r="A200" s="38"/>
      <c r="B200" s="39"/>
      <c r="C200" s="236" t="s">
        <v>410</v>
      </c>
      <c r="D200" s="236" t="s">
        <v>138</v>
      </c>
      <c r="E200" s="237" t="s">
        <v>411</v>
      </c>
      <c r="F200" s="238" t="s">
        <v>412</v>
      </c>
      <c r="G200" s="239" t="s">
        <v>250</v>
      </c>
      <c r="H200" s="240">
        <v>40.634</v>
      </c>
      <c r="I200" s="241"/>
      <c r="J200" s="242">
        <f>ROUND(I200*H200,2)</f>
        <v>0</v>
      </c>
      <c r="K200" s="243"/>
      <c r="L200" s="44"/>
      <c r="M200" s="294" t="s">
        <v>1</v>
      </c>
      <c r="N200" s="295" t="s">
        <v>42</v>
      </c>
      <c r="O200" s="256"/>
      <c r="P200" s="296">
        <f>O200*H200</f>
        <v>0</v>
      </c>
      <c r="Q200" s="296">
        <v>0</v>
      </c>
      <c r="R200" s="296">
        <f>Q200*H200</f>
        <v>0</v>
      </c>
      <c r="S200" s="296">
        <v>0</v>
      </c>
      <c r="T200" s="29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142</v>
      </c>
      <c r="AT200" s="248" t="s">
        <v>138</v>
      </c>
      <c r="AU200" s="248" t="s">
        <v>86</v>
      </c>
      <c r="AY200" s="17" t="s">
        <v>135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84</v>
      </c>
      <c r="BK200" s="249">
        <f>ROUND(I200*H200,2)</f>
        <v>0</v>
      </c>
      <c r="BL200" s="17" t="s">
        <v>142</v>
      </c>
      <c r="BM200" s="248" t="s">
        <v>413</v>
      </c>
    </row>
    <row r="201" s="2" customFormat="1" ht="6.96" customHeight="1">
      <c r="A201" s="38"/>
      <c r="B201" s="66"/>
      <c r="C201" s="67"/>
      <c r="D201" s="67"/>
      <c r="E201" s="67"/>
      <c r="F201" s="67"/>
      <c r="G201" s="67"/>
      <c r="H201" s="67"/>
      <c r="I201" s="183"/>
      <c r="J201" s="67"/>
      <c r="K201" s="67"/>
      <c r="L201" s="44"/>
      <c r="M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</row>
  </sheetData>
  <sheetProtection sheet="1" autoFilter="0" formatColumns="0" formatRows="0" objects="1" scenarios="1" spinCount="100000" saltValue="VQ4cMaaSukMfTUStW9SFrQcu4O7f2hUR2Qo4YiRG0B2aE2N1mVhIlIaRwCPi1V9hOx3YX4Jgxn3eU7qldR1nXQ==" hashValue="GaCokDuAeG6hAEIFYVkvzqorvprn15hA68Iv+j7Bsuk1ys2D34dLinToXZZ4T4MLyWRk27WdVvqlx4LnTfrpfw==" algorithmName="SHA-512" password="CC35"/>
  <autoFilter ref="C120:K20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414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98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ROUND((SUM(BE124:BE195)),  2)</f>
        <v>0</v>
      </c>
      <c r="G33" s="38"/>
      <c r="H33" s="38"/>
      <c r="I33" s="162">
        <v>0.20999999999999999</v>
      </c>
      <c r="J33" s="161">
        <f>ROUND(((SUM(BE124:BE195))*I33),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ROUND((SUM(BF124:BF195)),  2)</f>
        <v>0</v>
      </c>
      <c r="G34" s="38"/>
      <c r="H34" s="38"/>
      <c r="I34" s="162">
        <v>0.14999999999999999</v>
      </c>
      <c r="J34" s="161">
        <f>ROUND(((SUM(BF124:BF195))*I34),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ROUND((SUM(BG124:BG195)),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ROUND((SUM(BH124:BH195)),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ROUND((SUM(BI124:BI195)),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SO 301 - Odvodnění komunikace 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415</v>
      </c>
      <c r="E99" s="203"/>
      <c r="F99" s="203"/>
      <c r="G99" s="203"/>
      <c r="H99" s="203"/>
      <c r="I99" s="204"/>
      <c r="J99" s="205">
        <f>J147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416</v>
      </c>
      <c r="E100" s="203"/>
      <c r="F100" s="203"/>
      <c r="G100" s="203"/>
      <c r="H100" s="203"/>
      <c r="I100" s="204"/>
      <c r="J100" s="205">
        <f>J155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417</v>
      </c>
      <c r="E101" s="203"/>
      <c r="F101" s="203"/>
      <c r="G101" s="203"/>
      <c r="H101" s="203"/>
      <c r="I101" s="204"/>
      <c r="J101" s="205">
        <f>J179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113</v>
      </c>
      <c r="E102" s="203"/>
      <c r="F102" s="203"/>
      <c r="G102" s="203"/>
      <c r="H102" s="203"/>
      <c r="I102" s="204"/>
      <c r="J102" s="205">
        <f>J181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418</v>
      </c>
      <c r="E103" s="203"/>
      <c r="F103" s="203"/>
      <c r="G103" s="203"/>
      <c r="H103" s="203"/>
      <c r="I103" s="204"/>
      <c r="J103" s="205">
        <f>J186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265</v>
      </c>
      <c r="E104" s="203"/>
      <c r="F104" s="203"/>
      <c r="G104" s="203"/>
      <c r="H104" s="203"/>
      <c r="I104" s="204"/>
      <c r="J104" s="205">
        <f>J193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183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186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120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7" t="str">
        <f>E7</f>
        <v>POLNÍ CESTA HC4 k.ú. Blansko u Hrochova Týnce</v>
      </c>
      <c r="F114" s="32"/>
      <c r="G114" s="32"/>
      <c r="H114" s="32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104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 xml:space="preserve">SO 301 - Odvodnění komunikace </v>
      </c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Blansko u Hrochova Týnce</v>
      </c>
      <c r="G118" s="40"/>
      <c r="H118" s="40"/>
      <c r="I118" s="147" t="s">
        <v>22</v>
      </c>
      <c r="J118" s="79" t="str">
        <f>IF(J12="","",J12)</f>
        <v>16. 10. 2019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ČR – Ministerstvo zemědělství</v>
      </c>
      <c r="G120" s="40"/>
      <c r="H120" s="40"/>
      <c r="I120" s="147" t="s">
        <v>30</v>
      </c>
      <c r="J120" s="36" t="str">
        <f>E21</f>
        <v>Ing. arch. Martin Jirovský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147" t="s">
        <v>33</v>
      </c>
      <c r="J121" s="36" t="str">
        <f>E24</f>
        <v>Ing. Barbora Baňárová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7"/>
      <c r="B123" s="208"/>
      <c r="C123" s="209" t="s">
        <v>121</v>
      </c>
      <c r="D123" s="210" t="s">
        <v>62</v>
      </c>
      <c r="E123" s="210" t="s">
        <v>58</v>
      </c>
      <c r="F123" s="210" t="s">
        <v>59</v>
      </c>
      <c r="G123" s="210" t="s">
        <v>122</v>
      </c>
      <c r="H123" s="210" t="s">
        <v>123</v>
      </c>
      <c r="I123" s="211" t="s">
        <v>124</v>
      </c>
      <c r="J123" s="212" t="s">
        <v>109</v>
      </c>
      <c r="K123" s="213" t="s">
        <v>125</v>
      </c>
      <c r="L123" s="214"/>
      <c r="M123" s="100" t="s">
        <v>1</v>
      </c>
      <c r="N123" s="101" t="s">
        <v>41</v>
      </c>
      <c r="O123" s="101" t="s">
        <v>126</v>
      </c>
      <c r="P123" s="101" t="s">
        <v>127</v>
      </c>
      <c r="Q123" s="101" t="s">
        <v>128</v>
      </c>
      <c r="R123" s="101" t="s">
        <v>129</v>
      </c>
      <c r="S123" s="101" t="s">
        <v>130</v>
      </c>
      <c r="T123" s="102" t="s">
        <v>131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8"/>
      <c r="B124" s="39"/>
      <c r="C124" s="107" t="s">
        <v>132</v>
      </c>
      <c r="D124" s="40"/>
      <c r="E124" s="40"/>
      <c r="F124" s="40"/>
      <c r="G124" s="40"/>
      <c r="H124" s="40"/>
      <c r="I124" s="144"/>
      <c r="J124" s="215">
        <f>BK124</f>
        <v>0</v>
      </c>
      <c r="K124" s="40"/>
      <c r="L124" s="44"/>
      <c r="M124" s="103"/>
      <c r="N124" s="216"/>
      <c r="O124" s="104"/>
      <c r="P124" s="217">
        <f>P125</f>
        <v>0</v>
      </c>
      <c r="Q124" s="104"/>
      <c r="R124" s="217">
        <f>R125</f>
        <v>84.133653859999995</v>
      </c>
      <c r="S124" s="104"/>
      <c r="T124" s="218">
        <f>T125</f>
        <v>24.660000000000004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76</v>
      </c>
      <c r="AU124" s="17" t="s">
        <v>111</v>
      </c>
      <c r="BK124" s="219">
        <f>BK125</f>
        <v>0</v>
      </c>
    </row>
    <row r="125" s="12" customFormat="1" ht="25.92" customHeight="1">
      <c r="A125" s="12"/>
      <c r="B125" s="220"/>
      <c r="C125" s="221"/>
      <c r="D125" s="222" t="s">
        <v>76</v>
      </c>
      <c r="E125" s="223" t="s">
        <v>133</v>
      </c>
      <c r="F125" s="223" t="s">
        <v>134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P126+P147+P155+P179+P181+P186+P193</f>
        <v>0</v>
      </c>
      <c r="Q125" s="228"/>
      <c r="R125" s="229">
        <f>R126+R147+R155+R179+R181+R186+R193</f>
        <v>84.133653859999995</v>
      </c>
      <c r="S125" s="228"/>
      <c r="T125" s="230">
        <f>T126+T147+T155+T179+T181+T186+T193</f>
        <v>24.660000000000004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84</v>
      </c>
      <c r="AT125" s="232" t="s">
        <v>76</v>
      </c>
      <c r="AU125" s="232" t="s">
        <v>77</v>
      </c>
      <c r="AY125" s="231" t="s">
        <v>135</v>
      </c>
      <c r="BK125" s="233">
        <f>BK126+BK147+BK155+BK179+BK181+BK186+BK193</f>
        <v>0</v>
      </c>
    </row>
    <row r="126" s="12" customFormat="1" ht="22.8" customHeight="1">
      <c r="A126" s="12"/>
      <c r="B126" s="220"/>
      <c r="C126" s="221"/>
      <c r="D126" s="222" t="s">
        <v>76</v>
      </c>
      <c r="E126" s="234" t="s">
        <v>84</v>
      </c>
      <c r="F126" s="234" t="s">
        <v>238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SUM(P127:P146)</f>
        <v>0</v>
      </c>
      <c r="Q126" s="228"/>
      <c r="R126" s="229">
        <f>SUM(R127:R146)</f>
        <v>0.031340400000000004</v>
      </c>
      <c r="S126" s="228"/>
      <c r="T126" s="230">
        <f>SUM(T127:T146)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76</v>
      </c>
      <c r="AU126" s="232" t="s">
        <v>84</v>
      </c>
      <c r="AY126" s="231" t="s">
        <v>135</v>
      </c>
      <c r="BK126" s="233">
        <f>SUM(BK127:BK146)</f>
        <v>0</v>
      </c>
    </row>
    <row r="127" s="2" customFormat="1" ht="33" customHeight="1">
      <c r="A127" s="38"/>
      <c r="B127" s="39"/>
      <c r="C127" s="236" t="s">
        <v>84</v>
      </c>
      <c r="D127" s="236" t="s">
        <v>138</v>
      </c>
      <c r="E127" s="237" t="s">
        <v>419</v>
      </c>
      <c r="F127" s="238" t="s">
        <v>420</v>
      </c>
      <c r="G127" s="239" t="s">
        <v>272</v>
      </c>
      <c r="H127" s="240">
        <v>10.050000000000001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42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142</v>
      </c>
      <c r="AT127" s="248" t="s">
        <v>138</v>
      </c>
      <c r="AU127" s="248" t="s">
        <v>86</v>
      </c>
      <c r="AY127" s="17" t="s">
        <v>135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142</v>
      </c>
      <c r="BM127" s="248" t="s">
        <v>421</v>
      </c>
    </row>
    <row r="128" s="2" customFormat="1">
      <c r="A128" s="38"/>
      <c r="B128" s="39"/>
      <c r="C128" s="40"/>
      <c r="D128" s="250" t="s">
        <v>144</v>
      </c>
      <c r="E128" s="40"/>
      <c r="F128" s="251" t="s">
        <v>243</v>
      </c>
      <c r="G128" s="40"/>
      <c r="H128" s="40"/>
      <c r="I128" s="144"/>
      <c r="J128" s="40"/>
      <c r="K128" s="40"/>
      <c r="L128" s="44"/>
      <c r="M128" s="252"/>
      <c r="N128" s="25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144</v>
      </c>
      <c r="AU128" s="17" t="s">
        <v>86</v>
      </c>
    </row>
    <row r="129" s="13" customFormat="1">
      <c r="A129" s="13"/>
      <c r="B129" s="258"/>
      <c r="C129" s="259"/>
      <c r="D129" s="250" t="s">
        <v>244</v>
      </c>
      <c r="E129" s="260" t="s">
        <v>1</v>
      </c>
      <c r="F129" s="261" t="s">
        <v>422</v>
      </c>
      <c r="G129" s="259"/>
      <c r="H129" s="262">
        <v>10.050000000000001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8" t="s">
        <v>244</v>
      </c>
      <c r="AU129" s="268" t="s">
        <v>86</v>
      </c>
      <c r="AV129" s="13" t="s">
        <v>86</v>
      </c>
      <c r="AW129" s="13" t="s">
        <v>32</v>
      </c>
      <c r="AX129" s="13" t="s">
        <v>84</v>
      </c>
      <c r="AY129" s="268" t="s">
        <v>135</v>
      </c>
    </row>
    <row r="130" s="2" customFormat="1" ht="44.25" customHeight="1">
      <c r="A130" s="38"/>
      <c r="B130" s="39"/>
      <c r="C130" s="236" t="s">
        <v>86</v>
      </c>
      <c r="D130" s="236" t="s">
        <v>138</v>
      </c>
      <c r="E130" s="237" t="s">
        <v>423</v>
      </c>
      <c r="F130" s="238" t="s">
        <v>424</v>
      </c>
      <c r="G130" s="239" t="s">
        <v>272</v>
      </c>
      <c r="H130" s="240">
        <v>10.050000000000001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425</v>
      </c>
    </row>
    <row r="131" s="2" customFormat="1" ht="33" customHeight="1">
      <c r="A131" s="38"/>
      <c r="B131" s="39"/>
      <c r="C131" s="236" t="s">
        <v>155</v>
      </c>
      <c r="D131" s="236" t="s">
        <v>138</v>
      </c>
      <c r="E131" s="237" t="s">
        <v>426</v>
      </c>
      <c r="F131" s="238" t="s">
        <v>427</v>
      </c>
      <c r="G131" s="239" t="s">
        <v>241</v>
      </c>
      <c r="H131" s="240">
        <v>37.310000000000002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0.00084000000000000003</v>
      </c>
      <c r="R131" s="246">
        <f>Q131*H131</f>
        <v>0.031340400000000004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428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429</v>
      </c>
      <c r="G132" s="259"/>
      <c r="H132" s="262">
        <v>37.310000000000002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33" customHeight="1">
      <c r="A133" s="38"/>
      <c r="B133" s="39"/>
      <c r="C133" s="236" t="s">
        <v>142</v>
      </c>
      <c r="D133" s="236" t="s">
        <v>138</v>
      </c>
      <c r="E133" s="237" t="s">
        <v>430</v>
      </c>
      <c r="F133" s="238" t="s">
        <v>431</v>
      </c>
      <c r="G133" s="239" t="s">
        <v>241</v>
      </c>
      <c r="H133" s="240">
        <v>37.310000000000002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432</v>
      </c>
    </row>
    <row r="134" s="13" customFormat="1">
      <c r="A134" s="13"/>
      <c r="B134" s="258"/>
      <c r="C134" s="259"/>
      <c r="D134" s="250" t="s">
        <v>244</v>
      </c>
      <c r="E134" s="260" t="s">
        <v>1</v>
      </c>
      <c r="F134" s="261" t="s">
        <v>429</v>
      </c>
      <c r="G134" s="259"/>
      <c r="H134" s="262">
        <v>37.310000000000002</v>
      </c>
      <c r="I134" s="263"/>
      <c r="J134" s="259"/>
      <c r="K134" s="259"/>
      <c r="L134" s="264"/>
      <c r="M134" s="265"/>
      <c r="N134" s="266"/>
      <c r="O134" s="266"/>
      <c r="P134" s="266"/>
      <c r="Q134" s="266"/>
      <c r="R134" s="266"/>
      <c r="S134" s="266"/>
      <c r="T134" s="26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8" t="s">
        <v>244</v>
      </c>
      <c r="AU134" s="268" t="s">
        <v>86</v>
      </c>
      <c r="AV134" s="13" t="s">
        <v>86</v>
      </c>
      <c r="AW134" s="13" t="s">
        <v>32</v>
      </c>
      <c r="AX134" s="13" t="s">
        <v>84</v>
      </c>
      <c r="AY134" s="268" t="s">
        <v>135</v>
      </c>
    </row>
    <row r="135" s="2" customFormat="1" ht="44.25" customHeight="1">
      <c r="A135" s="38"/>
      <c r="B135" s="39"/>
      <c r="C135" s="236" t="s">
        <v>148</v>
      </c>
      <c r="D135" s="236" t="s">
        <v>138</v>
      </c>
      <c r="E135" s="237" t="s">
        <v>433</v>
      </c>
      <c r="F135" s="238" t="s">
        <v>434</v>
      </c>
      <c r="G135" s="239" t="s">
        <v>272</v>
      </c>
      <c r="H135" s="240">
        <v>10.050000000000001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42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142</v>
      </c>
      <c r="AT135" s="248" t="s">
        <v>138</v>
      </c>
      <c r="AU135" s="248" t="s">
        <v>86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142</v>
      </c>
      <c r="BM135" s="248" t="s">
        <v>435</v>
      </c>
    </row>
    <row r="136" s="13" customFormat="1">
      <c r="A136" s="13"/>
      <c r="B136" s="258"/>
      <c r="C136" s="259"/>
      <c r="D136" s="250" t="s">
        <v>244</v>
      </c>
      <c r="E136" s="260" t="s">
        <v>1</v>
      </c>
      <c r="F136" s="261" t="s">
        <v>436</v>
      </c>
      <c r="G136" s="259"/>
      <c r="H136" s="262">
        <v>10.050000000000001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244</v>
      </c>
      <c r="AU136" s="268" t="s">
        <v>86</v>
      </c>
      <c r="AV136" s="13" t="s">
        <v>86</v>
      </c>
      <c r="AW136" s="13" t="s">
        <v>32</v>
      </c>
      <c r="AX136" s="13" t="s">
        <v>84</v>
      </c>
      <c r="AY136" s="268" t="s">
        <v>135</v>
      </c>
    </row>
    <row r="137" s="2" customFormat="1" ht="44.25" customHeight="1">
      <c r="A137" s="38"/>
      <c r="B137" s="39"/>
      <c r="C137" s="236" t="s">
        <v>168</v>
      </c>
      <c r="D137" s="236" t="s">
        <v>138</v>
      </c>
      <c r="E137" s="237" t="s">
        <v>286</v>
      </c>
      <c r="F137" s="238" t="s">
        <v>437</v>
      </c>
      <c r="G137" s="239" t="s">
        <v>272</v>
      </c>
      <c r="H137" s="240">
        <v>10.050000000000001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42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142</v>
      </c>
      <c r="AT137" s="248" t="s">
        <v>138</v>
      </c>
      <c r="AU137" s="248" t="s">
        <v>86</v>
      </c>
      <c r="AY137" s="17" t="s">
        <v>135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142</v>
      </c>
      <c r="BM137" s="248" t="s">
        <v>438</v>
      </c>
    </row>
    <row r="138" s="13" customFormat="1">
      <c r="A138" s="13"/>
      <c r="B138" s="258"/>
      <c r="C138" s="259"/>
      <c r="D138" s="250" t="s">
        <v>244</v>
      </c>
      <c r="E138" s="260" t="s">
        <v>1</v>
      </c>
      <c r="F138" s="261" t="s">
        <v>436</v>
      </c>
      <c r="G138" s="259"/>
      <c r="H138" s="262">
        <v>10.050000000000001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8" t="s">
        <v>244</v>
      </c>
      <c r="AU138" s="268" t="s">
        <v>86</v>
      </c>
      <c r="AV138" s="13" t="s">
        <v>86</v>
      </c>
      <c r="AW138" s="13" t="s">
        <v>32</v>
      </c>
      <c r="AX138" s="13" t="s">
        <v>84</v>
      </c>
      <c r="AY138" s="268" t="s">
        <v>135</v>
      </c>
    </row>
    <row r="139" s="2" customFormat="1" ht="55.5" customHeight="1">
      <c r="A139" s="38"/>
      <c r="B139" s="39"/>
      <c r="C139" s="236" t="s">
        <v>172</v>
      </c>
      <c r="D139" s="236" t="s">
        <v>138</v>
      </c>
      <c r="E139" s="237" t="s">
        <v>291</v>
      </c>
      <c r="F139" s="238" t="s">
        <v>439</v>
      </c>
      <c r="G139" s="239" t="s">
        <v>272</v>
      </c>
      <c r="H139" s="240">
        <v>70.349999999999994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42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142</v>
      </c>
      <c r="AT139" s="248" t="s">
        <v>138</v>
      </c>
      <c r="AU139" s="248" t="s">
        <v>86</v>
      </c>
      <c r="AY139" s="17" t="s">
        <v>135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142</v>
      </c>
      <c r="BM139" s="248" t="s">
        <v>440</v>
      </c>
    </row>
    <row r="140" s="2" customFormat="1">
      <c r="A140" s="38"/>
      <c r="B140" s="39"/>
      <c r="C140" s="40"/>
      <c r="D140" s="250" t="s">
        <v>144</v>
      </c>
      <c r="E140" s="40"/>
      <c r="F140" s="251" t="s">
        <v>441</v>
      </c>
      <c r="G140" s="40"/>
      <c r="H140" s="40"/>
      <c r="I140" s="144"/>
      <c r="J140" s="40"/>
      <c r="K140" s="40"/>
      <c r="L140" s="44"/>
      <c r="M140" s="252"/>
      <c r="N140" s="25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144</v>
      </c>
      <c r="AU140" s="17" t="s">
        <v>86</v>
      </c>
    </row>
    <row r="141" s="13" customFormat="1">
      <c r="A141" s="13"/>
      <c r="B141" s="258"/>
      <c r="C141" s="259"/>
      <c r="D141" s="250" t="s">
        <v>244</v>
      </c>
      <c r="E141" s="259"/>
      <c r="F141" s="261" t="s">
        <v>442</v>
      </c>
      <c r="G141" s="259"/>
      <c r="H141" s="262">
        <v>70.349999999999994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244</v>
      </c>
      <c r="AU141" s="268" t="s">
        <v>86</v>
      </c>
      <c r="AV141" s="13" t="s">
        <v>86</v>
      </c>
      <c r="AW141" s="13" t="s">
        <v>4</v>
      </c>
      <c r="AX141" s="13" t="s">
        <v>84</v>
      </c>
      <c r="AY141" s="268" t="s">
        <v>135</v>
      </c>
    </row>
    <row r="142" s="2" customFormat="1" ht="16.5" customHeight="1">
      <c r="A142" s="38"/>
      <c r="B142" s="39"/>
      <c r="C142" s="236" t="s">
        <v>177</v>
      </c>
      <c r="D142" s="236" t="s">
        <v>138</v>
      </c>
      <c r="E142" s="237" t="s">
        <v>303</v>
      </c>
      <c r="F142" s="238" t="s">
        <v>304</v>
      </c>
      <c r="G142" s="239" t="s">
        <v>272</v>
      </c>
      <c r="H142" s="240">
        <v>10.050000000000001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42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142</v>
      </c>
      <c r="AT142" s="248" t="s">
        <v>138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142</v>
      </c>
      <c r="BM142" s="248" t="s">
        <v>443</v>
      </c>
    </row>
    <row r="143" s="2" customFormat="1" ht="21.75" customHeight="1">
      <c r="A143" s="38"/>
      <c r="B143" s="39"/>
      <c r="C143" s="236" t="s">
        <v>136</v>
      </c>
      <c r="D143" s="236" t="s">
        <v>138</v>
      </c>
      <c r="E143" s="237" t="s">
        <v>306</v>
      </c>
      <c r="F143" s="238" t="s">
        <v>444</v>
      </c>
      <c r="G143" s="239" t="s">
        <v>250</v>
      </c>
      <c r="H143" s="240">
        <v>17.588000000000001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42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142</v>
      </c>
      <c r="AT143" s="248" t="s">
        <v>138</v>
      </c>
      <c r="AU143" s="248" t="s">
        <v>86</v>
      </c>
      <c r="AY143" s="17" t="s">
        <v>135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84</v>
      </c>
      <c r="BK143" s="249">
        <f>ROUND(I143*H143,2)</f>
        <v>0</v>
      </c>
      <c r="BL143" s="17" t="s">
        <v>142</v>
      </c>
      <c r="BM143" s="248" t="s">
        <v>445</v>
      </c>
    </row>
    <row r="144" s="13" customFormat="1">
      <c r="A144" s="13"/>
      <c r="B144" s="258"/>
      <c r="C144" s="259"/>
      <c r="D144" s="250" t="s">
        <v>244</v>
      </c>
      <c r="E144" s="259"/>
      <c r="F144" s="261" t="s">
        <v>446</v>
      </c>
      <c r="G144" s="259"/>
      <c r="H144" s="262">
        <v>17.588000000000001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8" t="s">
        <v>244</v>
      </c>
      <c r="AU144" s="268" t="s">
        <v>86</v>
      </c>
      <c r="AV144" s="13" t="s">
        <v>86</v>
      </c>
      <c r="AW144" s="13" t="s">
        <v>4</v>
      </c>
      <c r="AX144" s="13" t="s">
        <v>84</v>
      </c>
      <c r="AY144" s="268" t="s">
        <v>135</v>
      </c>
    </row>
    <row r="145" s="2" customFormat="1" ht="21.75" customHeight="1">
      <c r="A145" s="38"/>
      <c r="B145" s="39"/>
      <c r="C145" s="236" t="s">
        <v>184</v>
      </c>
      <c r="D145" s="236" t="s">
        <v>138</v>
      </c>
      <c r="E145" s="237" t="s">
        <v>310</v>
      </c>
      <c r="F145" s="238" t="s">
        <v>447</v>
      </c>
      <c r="G145" s="239" t="s">
        <v>241</v>
      </c>
      <c r="H145" s="240">
        <v>20.399999999999999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142</v>
      </c>
      <c r="AT145" s="248" t="s">
        <v>138</v>
      </c>
      <c r="AU145" s="248" t="s">
        <v>86</v>
      </c>
      <c r="AY145" s="17" t="s">
        <v>135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142</v>
      </c>
      <c r="BM145" s="248" t="s">
        <v>448</v>
      </c>
    </row>
    <row r="146" s="13" customFormat="1">
      <c r="A146" s="13"/>
      <c r="B146" s="258"/>
      <c r="C146" s="259"/>
      <c r="D146" s="250" t="s">
        <v>244</v>
      </c>
      <c r="E146" s="260" t="s">
        <v>1</v>
      </c>
      <c r="F146" s="261" t="s">
        <v>449</v>
      </c>
      <c r="G146" s="259"/>
      <c r="H146" s="262">
        <v>20.399999999999999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8" t="s">
        <v>244</v>
      </c>
      <c r="AU146" s="268" t="s">
        <v>86</v>
      </c>
      <c r="AV146" s="13" t="s">
        <v>86</v>
      </c>
      <c r="AW146" s="13" t="s">
        <v>32</v>
      </c>
      <c r="AX146" s="13" t="s">
        <v>84</v>
      </c>
      <c r="AY146" s="268" t="s">
        <v>135</v>
      </c>
    </row>
    <row r="147" s="12" customFormat="1" ht="22.8" customHeight="1">
      <c r="A147" s="12"/>
      <c r="B147" s="220"/>
      <c r="C147" s="221"/>
      <c r="D147" s="222" t="s">
        <v>76</v>
      </c>
      <c r="E147" s="234" t="s">
        <v>86</v>
      </c>
      <c r="F147" s="234" t="s">
        <v>450</v>
      </c>
      <c r="G147" s="221"/>
      <c r="H147" s="221"/>
      <c r="I147" s="224"/>
      <c r="J147" s="235">
        <f>BK147</f>
        <v>0</v>
      </c>
      <c r="K147" s="221"/>
      <c r="L147" s="226"/>
      <c r="M147" s="227"/>
      <c r="N147" s="228"/>
      <c r="O147" s="228"/>
      <c r="P147" s="229">
        <f>SUM(P148:P154)</f>
        <v>0</v>
      </c>
      <c r="Q147" s="228"/>
      <c r="R147" s="229">
        <f>SUM(R148:R154)</f>
        <v>31.570812299999996</v>
      </c>
      <c r="S147" s="228"/>
      <c r="T147" s="230">
        <f>SUM(T148:T154)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1" t="s">
        <v>84</v>
      </c>
      <c r="AT147" s="232" t="s">
        <v>76</v>
      </c>
      <c r="AU147" s="232" t="s">
        <v>84</v>
      </c>
      <c r="AY147" s="231" t="s">
        <v>135</v>
      </c>
      <c r="BK147" s="233">
        <f>SUM(BK148:BK154)</f>
        <v>0</v>
      </c>
    </row>
    <row r="148" s="2" customFormat="1" ht="55.5" customHeight="1">
      <c r="A148" s="38"/>
      <c r="B148" s="39"/>
      <c r="C148" s="236" t="s">
        <v>188</v>
      </c>
      <c r="D148" s="236" t="s">
        <v>138</v>
      </c>
      <c r="E148" s="237" t="s">
        <v>451</v>
      </c>
      <c r="F148" s="238" t="s">
        <v>452</v>
      </c>
      <c r="G148" s="239" t="s">
        <v>383</v>
      </c>
      <c r="H148" s="240">
        <v>111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42</v>
      </c>
      <c r="O148" s="91"/>
      <c r="P148" s="246">
        <f>O148*H148</f>
        <v>0</v>
      </c>
      <c r="Q148" s="246">
        <v>0.26795999999999998</v>
      </c>
      <c r="R148" s="246">
        <f>Q148*H148</f>
        <v>29.743559999999999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142</v>
      </c>
      <c r="AT148" s="248" t="s">
        <v>138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453</v>
      </c>
    </row>
    <row r="149" s="2" customFormat="1" ht="33" customHeight="1">
      <c r="A149" s="38"/>
      <c r="B149" s="39"/>
      <c r="C149" s="236" t="s">
        <v>194</v>
      </c>
      <c r="D149" s="236" t="s">
        <v>138</v>
      </c>
      <c r="E149" s="237" t="s">
        <v>454</v>
      </c>
      <c r="F149" s="238" t="s">
        <v>455</v>
      </c>
      <c r="G149" s="239" t="s">
        <v>241</v>
      </c>
      <c r="H149" s="240">
        <v>111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42</v>
      </c>
      <c r="O149" s="91"/>
      <c r="P149" s="246">
        <f>O149*H149</f>
        <v>0</v>
      </c>
      <c r="Q149" s="246">
        <v>0.00010000000000000001</v>
      </c>
      <c r="R149" s="246">
        <f>Q149*H149</f>
        <v>0.011100000000000001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142</v>
      </c>
      <c r="AT149" s="248" t="s">
        <v>138</v>
      </c>
      <c r="AU149" s="248" t="s">
        <v>86</v>
      </c>
      <c r="AY149" s="17" t="s">
        <v>135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84</v>
      </c>
      <c r="BK149" s="249">
        <f>ROUND(I149*H149,2)</f>
        <v>0</v>
      </c>
      <c r="BL149" s="17" t="s">
        <v>142</v>
      </c>
      <c r="BM149" s="248" t="s">
        <v>456</v>
      </c>
    </row>
    <row r="150" s="13" customFormat="1">
      <c r="A150" s="13"/>
      <c r="B150" s="258"/>
      <c r="C150" s="259"/>
      <c r="D150" s="250" t="s">
        <v>244</v>
      </c>
      <c r="E150" s="260" t="s">
        <v>1</v>
      </c>
      <c r="F150" s="261" t="s">
        <v>457</v>
      </c>
      <c r="G150" s="259"/>
      <c r="H150" s="262">
        <v>111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8" t="s">
        <v>244</v>
      </c>
      <c r="AU150" s="268" t="s">
        <v>86</v>
      </c>
      <c r="AV150" s="13" t="s">
        <v>86</v>
      </c>
      <c r="AW150" s="13" t="s">
        <v>32</v>
      </c>
      <c r="AX150" s="13" t="s">
        <v>84</v>
      </c>
      <c r="AY150" s="268" t="s">
        <v>135</v>
      </c>
    </row>
    <row r="151" s="2" customFormat="1" ht="21.75" customHeight="1">
      <c r="A151" s="38"/>
      <c r="B151" s="39"/>
      <c r="C151" s="283" t="s">
        <v>198</v>
      </c>
      <c r="D151" s="283" t="s">
        <v>325</v>
      </c>
      <c r="E151" s="284" t="s">
        <v>458</v>
      </c>
      <c r="F151" s="285" t="s">
        <v>459</v>
      </c>
      <c r="G151" s="286" t="s">
        <v>241</v>
      </c>
      <c r="H151" s="287">
        <v>127.65000000000001</v>
      </c>
      <c r="I151" s="288"/>
      <c r="J151" s="289">
        <f>ROUND(I151*H151,2)</f>
        <v>0</v>
      </c>
      <c r="K151" s="290"/>
      <c r="L151" s="291"/>
      <c r="M151" s="292" t="s">
        <v>1</v>
      </c>
      <c r="N151" s="293" t="s">
        <v>42</v>
      </c>
      <c r="O151" s="91"/>
      <c r="P151" s="246">
        <f>O151*H151</f>
        <v>0</v>
      </c>
      <c r="Q151" s="246">
        <v>0.00038999999999999999</v>
      </c>
      <c r="R151" s="246">
        <f>Q151*H151</f>
        <v>0.049783500000000001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177</v>
      </c>
      <c r="AT151" s="248" t="s">
        <v>325</v>
      </c>
      <c r="AU151" s="248" t="s">
        <v>86</v>
      </c>
      <c r="AY151" s="17" t="s">
        <v>135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142</v>
      </c>
      <c r="BM151" s="248" t="s">
        <v>460</v>
      </c>
    </row>
    <row r="152" s="13" customFormat="1">
      <c r="A152" s="13"/>
      <c r="B152" s="258"/>
      <c r="C152" s="259"/>
      <c r="D152" s="250" t="s">
        <v>244</v>
      </c>
      <c r="E152" s="259"/>
      <c r="F152" s="261" t="s">
        <v>461</v>
      </c>
      <c r="G152" s="259"/>
      <c r="H152" s="262">
        <v>127.65000000000001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8" t="s">
        <v>244</v>
      </c>
      <c r="AU152" s="268" t="s">
        <v>86</v>
      </c>
      <c r="AV152" s="13" t="s">
        <v>86</v>
      </c>
      <c r="AW152" s="13" t="s">
        <v>4</v>
      </c>
      <c r="AX152" s="13" t="s">
        <v>84</v>
      </c>
      <c r="AY152" s="268" t="s">
        <v>135</v>
      </c>
    </row>
    <row r="153" s="2" customFormat="1" ht="21.75" customHeight="1">
      <c r="A153" s="38"/>
      <c r="B153" s="39"/>
      <c r="C153" s="236" t="s">
        <v>204</v>
      </c>
      <c r="D153" s="236" t="s">
        <v>138</v>
      </c>
      <c r="E153" s="237" t="s">
        <v>462</v>
      </c>
      <c r="F153" s="238" t="s">
        <v>463</v>
      </c>
      <c r="G153" s="239" t="s">
        <v>272</v>
      </c>
      <c r="H153" s="240">
        <v>0.71999999999999997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42</v>
      </c>
      <c r="O153" s="91"/>
      <c r="P153" s="246">
        <f>O153*H153</f>
        <v>0</v>
      </c>
      <c r="Q153" s="246">
        <v>2.45329</v>
      </c>
      <c r="R153" s="246">
        <f>Q153*H153</f>
        <v>1.7663688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142</v>
      </c>
      <c r="AT153" s="248" t="s">
        <v>138</v>
      </c>
      <c r="AU153" s="248" t="s">
        <v>86</v>
      </c>
      <c r="AY153" s="17" t="s">
        <v>135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142</v>
      </c>
      <c r="BM153" s="248" t="s">
        <v>464</v>
      </c>
    </row>
    <row r="154" s="13" customFormat="1">
      <c r="A154" s="13"/>
      <c r="B154" s="258"/>
      <c r="C154" s="259"/>
      <c r="D154" s="250" t="s">
        <v>244</v>
      </c>
      <c r="E154" s="260" t="s">
        <v>1</v>
      </c>
      <c r="F154" s="261" t="s">
        <v>465</v>
      </c>
      <c r="G154" s="259"/>
      <c r="H154" s="262">
        <v>0.71999999999999997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8" t="s">
        <v>244</v>
      </c>
      <c r="AU154" s="268" t="s">
        <v>86</v>
      </c>
      <c r="AV154" s="13" t="s">
        <v>86</v>
      </c>
      <c r="AW154" s="13" t="s">
        <v>32</v>
      </c>
      <c r="AX154" s="13" t="s">
        <v>77</v>
      </c>
      <c r="AY154" s="268" t="s">
        <v>135</v>
      </c>
    </row>
    <row r="155" s="12" customFormat="1" ht="22.8" customHeight="1">
      <c r="A155" s="12"/>
      <c r="B155" s="220"/>
      <c r="C155" s="221"/>
      <c r="D155" s="222" t="s">
        <v>76</v>
      </c>
      <c r="E155" s="234" t="s">
        <v>142</v>
      </c>
      <c r="F155" s="234" t="s">
        <v>466</v>
      </c>
      <c r="G155" s="221"/>
      <c r="H155" s="221"/>
      <c r="I155" s="224"/>
      <c r="J155" s="235">
        <f>BK155</f>
        <v>0</v>
      </c>
      <c r="K155" s="221"/>
      <c r="L155" s="226"/>
      <c r="M155" s="227"/>
      <c r="N155" s="228"/>
      <c r="O155" s="228"/>
      <c r="P155" s="229">
        <f>SUM(P156:P178)</f>
        <v>0</v>
      </c>
      <c r="Q155" s="228"/>
      <c r="R155" s="229">
        <f>SUM(R156:R178)</f>
        <v>2.86089416</v>
      </c>
      <c r="S155" s="228"/>
      <c r="T155" s="230">
        <f>SUM(T156:T178)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84</v>
      </c>
      <c r="AT155" s="232" t="s">
        <v>76</v>
      </c>
      <c r="AU155" s="232" t="s">
        <v>84</v>
      </c>
      <c r="AY155" s="231" t="s">
        <v>135</v>
      </c>
      <c r="BK155" s="233">
        <f>SUM(BK156:BK178)</f>
        <v>0</v>
      </c>
    </row>
    <row r="156" s="2" customFormat="1" ht="21.75" customHeight="1">
      <c r="A156" s="38"/>
      <c r="B156" s="39"/>
      <c r="C156" s="236" t="s">
        <v>8</v>
      </c>
      <c r="D156" s="236" t="s">
        <v>138</v>
      </c>
      <c r="E156" s="237" t="s">
        <v>467</v>
      </c>
      <c r="F156" s="238" t="s">
        <v>468</v>
      </c>
      <c r="G156" s="239" t="s">
        <v>272</v>
      </c>
      <c r="H156" s="240">
        <v>1.7430000000000001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42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142</v>
      </c>
      <c r="AT156" s="248" t="s">
        <v>138</v>
      </c>
      <c r="AU156" s="248" t="s">
        <v>86</v>
      </c>
      <c r="AY156" s="17" t="s">
        <v>135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142</v>
      </c>
      <c r="BM156" s="248" t="s">
        <v>469</v>
      </c>
    </row>
    <row r="157" s="2" customFormat="1">
      <c r="A157" s="38"/>
      <c r="B157" s="39"/>
      <c r="C157" s="40"/>
      <c r="D157" s="250" t="s">
        <v>144</v>
      </c>
      <c r="E157" s="40"/>
      <c r="F157" s="251" t="s">
        <v>470</v>
      </c>
      <c r="G157" s="40"/>
      <c r="H157" s="40"/>
      <c r="I157" s="144"/>
      <c r="J157" s="40"/>
      <c r="K157" s="40"/>
      <c r="L157" s="44"/>
      <c r="M157" s="252"/>
      <c r="N157" s="25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144</v>
      </c>
      <c r="AU157" s="17" t="s">
        <v>86</v>
      </c>
    </row>
    <row r="158" s="13" customFormat="1">
      <c r="A158" s="13"/>
      <c r="B158" s="258"/>
      <c r="C158" s="259"/>
      <c r="D158" s="250" t="s">
        <v>244</v>
      </c>
      <c r="E158" s="260" t="s">
        <v>1</v>
      </c>
      <c r="F158" s="261" t="s">
        <v>471</v>
      </c>
      <c r="G158" s="259"/>
      <c r="H158" s="262">
        <v>1.7430000000000001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8" t="s">
        <v>244</v>
      </c>
      <c r="AU158" s="268" t="s">
        <v>86</v>
      </c>
      <c r="AV158" s="13" t="s">
        <v>86</v>
      </c>
      <c r="AW158" s="13" t="s">
        <v>32</v>
      </c>
      <c r="AX158" s="13" t="s">
        <v>77</v>
      </c>
      <c r="AY158" s="268" t="s">
        <v>135</v>
      </c>
    </row>
    <row r="159" s="14" customFormat="1">
      <c r="A159" s="14"/>
      <c r="B159" s="272"/>
      <c r="C159" s="273"/>
      <c r="D159" s="250" t="s">
        <v>244</v>
      </c>
      <c r="E159" s="274" t="s">
        <v>1</v>
      </c>
      <c r="F159" s="275" t="s">
        <v>316</v>
      </c>
      <c r="G159" s="273"/>
      <c r="H159" s="276">
        <v>1.7430000000000001</v>
      </c>
      <c r="I159" s="277"/>
      <c r="J159" s="273"/>
      <c r="K159" s="273"/>
      <c r="L159" s="278"/>
      <c r="M159" s="279"/>
      <c r="N159" s="280"/>
      <c r="O159" s="280"/>
      <c r="P159" s="280"/>
      <c r="Q159" s="280"/>
      <c r="R159" s="280"/>
      <c r="S159" s="280"/>
      <c r="T159" s="28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2" t="s">
        <v>244</v>
      </c>
      <c r="AU159" s="282" t="s">
        <v>86</v>
      </c>
      <c r="AV159" s="14" t="s">
        <v>142</v>
      </c>
      <c r="AW159" s="14" t="s">
        <v>4</v>
      </c>
      <c r="AX159" s="14" t="s">
        <v>84</v>
      </c>
      <c r="AY159" s="282" t="s">
        <v>135</v>
      </c>
    </row>
    <row r="160" s="2" customFormat="1" ht="33" customHeight="1">
      <c r="A160" s="38"/>
      <c r="B160" s="39"/>
      <c r="C160" s="236" t="s">
        <v>212</v>
      </c>
      <c r="D160" s="236" t="s">
        <v>138</v>
      </c>
      <c r="E160" s="237" t="s">
        <v>472</v>
      </c>
      <c r="F160" s="238" t="s">
        <v>473</v>
      </c>
      <c r="G160" s="239" t="s">
        <v>272</v>
      </c>
      <c r="H160" s="240">
        <v>2.9390000000000001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42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142</v>
      </c>
      <c r="AT160" s="248" t="s">
        <v>138</v>
      </c>
      <c r="AU160" s="248" t="s">
        <v>86</v>
      </c>
      <c r="AY160" s="17" t="s">
        <v>135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142</v>
      </c>
      <c r="BM160" s="248" t="s">
        <v>474</v>
      </c>
    </row>
    <row r="161" s="13" customFormat="1">
      <c r="A161" s="13"/>
      <c r="B161" s="258"/>
      <c r="C161" s="259"/>
      <c r="D161" s="250" t="s">
        <v>244</v>
      </c>
      <c r="E161" s="260" t="s">
        <v>1</v>
      </c>
      <c r="F161" s="261" t="s">
        <v>475</v>
      </c>
      <c r="G161" s="259"/>
      <c r="H161" s="262">
        <v>1.859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244</v>
      </c>
      <c r="AU161" s="268" t="s">
        <v>86</v>
      </c>
      <c r="AV161" s="13" t="s">
        <v>86</v>
      </c>
      <c r="AW161" s="13" t="s">
        <v>32</v>
      </c>
      <c r="AX161" s="13" t="s">
        <v>77</v>
      </c>
      <c r="AY161" s="268" t="s">
        <v>135</v>
      </c>
    </row>
    <row r="162" s="15" customFormat="1">
      <c r="A162" s="15"/>
      <c r="B162" s="298"/>
      <c r="C162" s="299"/>
      <c r="D162" s="250" t="s">
        <v>244</v>
      </c>
      <c r="E162" s="300" t="s">
        <v>1</v>
      </c>
      <c r="F162" s="301" t="s">
        <v>476</v>
      </c>
      <c r="G162" s="299"/>
      <c r="H162" s="302">
        <v>1.859</v>
      </c>
      <c r="I162" s="303"/>
      <c r="J162" s="299"/>
      <c r="K162" s="299"/>
      <c r="L162" s="304"/>
      <c r="M162" s="305"/>
      <c r="N162" s="306"/>
      <c r="O162" s="306"/>
      <c r="P162" s="306"/>
      <c r="Q162" s="306"/>
      <c r="R162" s="306"/>
      <c r="S162" s="306"/>
      <c r="T162" s="30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308" t="s">
        <v>244</v>
      </c>
      <c r="AU162" s="308" t="s">
        <v>86</v>
      </c>
      <c r="AV162" s="15" t="s">
        <v>155</v>
      </c>
      <c r="AW162" s="15" t="s">
        <v>32</v>
      </c>
      <c r="AX162" s="15" t="s">
        <v>77</v>
      </c>
      <c r="AY162" s="308" t="s">
        <v>135</v>
      </c>
    </row>
    <row r="163" s="13" customFormat="1">
      <c r="A163" s="13"/>
      <c r="B163" s="258"/>
      <c r="C163" s="259"/>
      <c r="D163" s="250" t="s">
        <v>244</v>
      </c>
      <c r="E163" s="260" t="s">
        <v>1</v>
      </c>
      <c r="F163" s="261" t="s">
        <v>477</v>
      </c>
      <c r="G163" s="259"/>
      <c r="H163" s="262">
        <v>1.0800000000000001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8" t="s">
        <v>244</v>
      </c>
      <c r="AU163" s="268" t="s">
        <v>86</v>
      </c>
      <c r="AV163" s="13" t="s">
        <v>86</v>
      </c>
      <c r="AW163" s="13" t="s">
        <v>32</v>
      </c>
      <c r="AX163" s="13" t="s">
        <v>77</v>
      </c>
      <c r="AY163" s="268" t="s">
        <v>135</v>
      </c>
    </row>
    <row r="164" s="15" customFormat="1">
      <c r="A164" s="15"/>
      <c r="B164" s="298"/>
      <c r="C164" s="299"/>
      <c r="D164" s="250" t="s">
        <v>244</v>
      </c>
      <c r="E164" s="300" t="s">
        <v>1</v>
      </c>
      <c r="F164" s="301" t="s">
        <v>476</v>
      </c>
      <c r="G164" s="299"/>
      <c r="H164" s="302">
        <v>1.0800000000000001</v>
      </c>
      <c r="I164" s="303"/>
      <c r="J164" s="299"/>
      <c r="K164" s="299"/>
      <c r="L164" s="304"/>
      <c r="M164" s="305"/>
      <c r="N164" s="306"/>
      <c r="O164" s="306"/>
      <c r="P164" s="306"/>
      <c r="Q164" s="306"/>
      <c r="R164" s="306"/>
      <c r="S164" s="306"/>
      <c r="T164" s="30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308" t="s">
        <v>244</v>
      </c>
      <c r="AU164" s="308" t="s">
        <v>86</v>
      </c>
      <c r="AV164" s="15" t="s">
        <v>155</v>
      </c>
      <c r="AW164" s="15" t="s">
        <v>32</v>
      </c>
      <c r="AX164" s="15" t="s">
        <v>77</v>
      </c>
      <c r="AY164" s="308" t="s">
        <v>135</v>
      </c>
    </row>
    <row r="165" s="14" customFormat="1">
      <c r="A165" s="14"/>
      <c r="B165" s="272"/>
      <c r="C165" s="273"/>
      <c r="D165" s="250" t="s">
        <v>244</v>
      </c>
      <c r="E165" s="274" t="s">
        <v>1</v>
      </c>
      <c r="F165" s="275" t="s">
        <v>316</v>
      </c>
      <c r="G165" s="273"/>
      <c r="H165" s="276">
        <v>2.9390000000000001</v>
      </c>
      <c r="I165" s="277"/>
      <c r="J165" s="273"/>
      <c r="K165" s="273"/>
      <c r="L165" s="278"/>
      <c r="M165" s="279"/>
      <c r="N165" s="280"/>
      <c r="O165" s="280"/>
      <c r="P165" s="280"/>
      <c r="Q165" s="280"/>
      <c r="R165" s="280"/>
      <c r="S165" s="280"/>
      <c r="T165" s="28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2" t="s">
        <v>244</v>
      </c>
      <c r="AU165" s="282" t="s">
        <v>86</v>
      </c>
      <c r="AV165" s="14" t="s">
        <v>142</v>
      </c>
      <c r="AW165" s="14" t="s">
        <v>32</v>
      </c>
      <c r="AX165" s="14" t="s">
        <v>84</v>
      </c>
      <c r="AY165" s="282" t="s">
        <v>135</v>
      </c>
    </row>
    <row r="166" s="2" customFormat="1" ht="33" customHeight="1">
      <c r="A166" s="38"/>
      <c r="B166" s="39"/>
      <c r="C166" s="236" t="s">
        <v>217</v>
      </c>
      <c r="D166" s="236" t="s">
        <v>138</v>
      </c>
      <c r="E166" s="237" t="s">
        <v>478</v>
      </c>
      <c r="F166" s="238" t="s">
        <v>479</v>
      </c>
      <c r="G166" s="239" t="s">
        <v>241</v>
      </c>
      <c r="H166" s="240">
        <v>8.0690000000000008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42</v>
      </c>
      <c r="O166" s="91"/>
      <c r="P166" s="246">
        <f>O166*H166</f>
        <v>0</v>
      </c>
      <c r="Q166" s="246">
        <v>0.0063200000000000001</v>
      </c>
      <c r="R166" s="246">
        <f>Q166*H166</f>
        <v>0.050996080000000006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142</v>
      </c>
      <c r="AT166" s="248" t="s">
        <v>138</v>
      </c>
      <c r="AU166" s="248" t="s">
        <v>86</v>
      </c>
      <c r="AY166" s="17" t="s">
        <v>135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84</v>
      </c>
      <c r="BK166" s="249">
        <f>ROUND(I166*H166,2)</f>
        <v>0</v>
      </c>
      <c r="BL166" s="17" t="s">
        <v>142</v>
      </c>
      <c r="BM166" s="248" t="s">
        <v>480</v>
      </c>
    </row>
    <row r="167" s="13" customFormat="1">
      <c r="A167" s="13"/>
      <c r="B167" s="258"/>
      <c r="C167" s="259"/>
      <c r="D167" s="250" t="s">
        <v>244</v>
      </c>
      <c r="E167" s="260" t="s">
        <v>1</v>
      </c>
      <c r="F167" s="261" t="s">
        <v>481</v>
      </c>
      <c r="G167" s="259"/>
      <c r="H167" s="262">
        <v>3.0209999999999999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8" t="s">
        <v>244</v>
      </c>
      <c r="AU167" s="268" t="s">
        <v>86</v>
      </c>
      <c r="AV167" s="13" t="s">
        <v>86</v>
      </c>
      <c r="AW167" s="13" t="s">
        <v>32</v>
      </c>
      <c r="AX167" s="13" t="s">
        <v>77</v>
      </c>
      <c r="AY167" s="268" t="s">
        <v>135</v>
      </c>
    </row>
    <row r="168" s="13" customFormat="1">
      <c r="A168" s="13"/>
      <c r="B168" s="258"/>
      <c r="C168" s="259"/>
      <c r="D168" s="250" t="s">
        <v>244</v>
      </c>
      <c r="E168" s="260" t="s">
        <v>1</v>
      </c>
      <c r="F168" s="261" t="s">
        <v>482</v>
      </c>
      <c r="G168" s="259"/>
      <c r="H168" s="262">
        <v>5.048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8" t="s">
        <v>244</v>
      </c>
      <c r="AU168" s="268" t="s">
        <v>86</v>
      </c>
      <c r="AV168" s="13" t="s">
        <v>86</v>
      </c>
      <c r="AW168" s="13" t="s">
        <v>32</v>
      </c>
      <c r="AX168" s="13" t="s">
        <v>77</v>
      </c>
      <c r="AY168" s="268" t="s">
        <v>135</v>
      </c>
    </row>
    <row r="169" s="14" customFormat="1">
      <c r="A169" s="14"/>
      <c r="B169" s="272"/>
      <c r="C169" s="273"/>
      <c r="D169" s="250" t="s">
        <v>244</v>
      </c>
      <c r="E169" s="274" t="s">
        <v>1</v>
      </c>
      <c r="F169" s="275" t="s">
        <v>316</v>
      </c>
      <c r="G169" s="273"/>
      <c r="H169" s="276">
        <v>8.0689999999999991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2" t="s">
        <v>244</v>
      </c>
      <c r="AU169" s="282" t="s">
        <v>86</v>
      </c>
      <c r="AV169" s="14" t="s">
        <v>142</v>
      </c>
      <c r="AW169" s="14" t="s">
        <v>32</v>
      </c>
      <c r="AX169" s="14" t="s">
        <v>84</v>
      </c>
      <c r="AY169" s="282" t="s">
        <v>135</v>
      </c>
    </row>
    <row r="170" s="2" customFormat="1" ht="21.75" customHeight="1">
      <c r="A170" s="38"/>
      <c r="B170" s="39"/>
      <c r="C170" s="236" t="s">
        <v>224</v>
      </c>
      <c r="D170" s="236" t="s">
        <v>138</v>
      </c>
      <c r="E170" s="237" t="s">
        <v>483</v>
      </c>
      <c r="F170" s="238" t="s">
        <v>484</v>
      </c>
      <c r="G170" s="239" t="s">
        <v>250</v>
      </c>
      <c r="H170" s="240">
        <v>0.056000000000000001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42</v>
      </c>
      <c r="O170" s="91"/>
      <c r="P170" s="246">
        <f>O170*H170</f>
        <v>0</v>
      </c>
      <c r="Q170" s="246">
        <v>0.84758</v>
      </c>
      <c r="R170" s="246">
        <f>Q170*H170</f>
        <v>0.047464480000000003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142</v>
      </c>
      <c r="AT170" s="248" t="s">
        <v>138</v>
      </c>
      <c r="AU170" s="248" t="s">
        <v>86</v>
      </c>
      <c r="AY170" s="17" t="s">
        <v>135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142</v>
      </c>
      <c r="BM170" s="248" t="s">
        <v>485</v>
      </c>
    </row>
    <row r="171" s="13" customFormat="1">
      <c r="A171" s="13"/>
      <c r="B171" s="258"/>
      <c r="C171" s="259"/>
      <c r="D171" s="250" t="s">
        <v>244</v>
      </c>
      <c r="E171" s="260" t="s">
        <v>1</v>
      </c>
      <c r="F171" s="261" t="s">
        <v>486</v>
      </c>
      <c r="G171" s="259"/>
      <c r="H171" s="262">
        <v>0.024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8" t="s">
        <v>244</v>
      </c>
      <c r="AU171" s="268" t="s">
        <v>86</v>
      </c>
      <c r="AV171" s="13" t="s">
        <v>86</v>
      </c>
      <c r="AW171" s="13" t="s">
        <v>32</v>
      </c>
      <c r="AX171" s="13" t="s">
        <v>77</v>
      </c>
      <c r="AY171" s="268" t="s">
        <v>135</v>
      </c>
    </row>
    <row r="172" s="13" customFormat="1">
      <c r="A172" s="13"/>
      <c r="B172" s="258"/>
      <c r="C172" s="259"/>
      <c r="D172" s="250" t="s">
        <v>244</v>
      </c>
      <c r="E172" s="260" t="s">
        <v>1</v>
      </c>
      <c r="F172" s="261" t="s">
        <v>487</v>
      </c>
      <c r="G172" s="259"/>
      <c r="H172" s="262">
        <v>0.032000000000000001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8" t="s">
        <v>244</v>
      </c>
      <c r="AU172" s="268" t="s">
        <v>86</v>
      </c>
      <c r="AV172" s="13" t="s">
        <v>86</v>
      </c>
      <c r="AW172" s="13" t="s">
        <v>32</v>
      </c>
      <c r="AX172" s="13" t="s">
        <v>77</v>
      </c>
      <c r="AY172" s="268" t="s">
        <v>135</v>
      </c>
    </row>
    <row r="173" s="14" customFormat="1">
      <c r="A173" s="14"/>
      <c r="B173" s="272"/>
      <c r="C173" s="273"/>
      <c r="D173" s="250" t="s">
        <v>244</v>
      </c>
      <c r="E173" s="274" t="s">
        <v>1</v>
      </c>
      <c r="F173" s="275" t="s">
        <v>316</v>
      </c>
      <c r="G173" s="273"/>
      <c r="H173" s="276">
        <v>0.056000000000000001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2" t="s">
        <v>244</v>
      </c>
      <c r="AU173" s="282" t="s">
        <v>86</v>
      </c>
      <c r="AV173" s="14" t="s">
        <v>142</v>
      </c>
      <c r="AW173" s="14" t="s">
        <v>32</v>
      </c>
      <c r="AX173" s="14" t="s">
        <v>84</v>
      </c>
      <c r="AY173" s="282" t="s">
        <v>135</v>
      </c>
    </row>
    <row r="174" s="2" customFormat="1" ht="33" customHeight="1">
      <c r="A174" s="38"/>
      <c r="B174" s="39"/>
      <c r="C174" s="236" t="s">
        <v>230</v>
      </c>
      <c r="D174" s="236" t="s">
        <v>138</v>
      </c>
      <c r="E174" s="237" t="s">
        <v>488</v>
      </c>
      <c r="F174" s="238" t="s">
        <v>489</v>
      </c>
      <c r="G174" s="239" t="s">
        <v>241</v>
      </c>
      <c r="H174" s="240">
        <v>6.3150000000000004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42</v>
      </c>
      <c r="O174" s="91"/>
      <c r="P174" s="246">
        <f>O174*H174</f>
        <v>0</v>
      </c>
      <c r="Q174" s="246">
        <v>0.43744</v>
      </c>
      <c r="R174" s="246">
        <f>Q174*H174</f>
        <v>2.7624336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142</v>
      </c>
      <c r="AT174" s="248" t="s">
        <v>138</v>
      </c>
      <c r="AU174" s="248" t="s">
        <v>86</v>
      </c>
      <c r="AY174" s="17" t="s">
        <v>135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84</v>
      </c>
      <c r="BK174" s="249">
        <f>ROUND(I174*H174,2)</f>
        <v>0</v>
      </c>
      <c r="BL174" s="17" t="s">
        <v>142</v>
      </c>
      <c r="BM174" s="248" t="s">
        <v>490</v>
      </c>
    </row>
    <row r="175" s="2" customFormat="1">
      <c r="A175" s="38"/>
      <c r="B175" s="39"/>
      <c r="C175" s="40"/>
      <c r="D175" s="250" t="s">
        <v>144</v>
      </c>
      <c r="E175" s="40"/>
      <c r="F175" s="251" t="s">
        <v>491</v>
      </c>
      <c r="G175" s="40"/>
      <c r="H175" s="40"/>
      <c r="I175" s="144"/>
      <c r="J175" s="40"/>
      <c r="K175" s="40"/>
      <c r="L175" s="44"/>
      <c r="M175" s="252"/>
      <c r="N175" s="25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144</v>
      </c>
      <c r="AU175" s="17" t="s">
        <v>86</v>
      </c>
    </row>
    <row r="176" s="13" customFormat="1">
      <c r="A176" s="13"/>
      <c r="B176" s="258"/>
      <c r="C176" s="259"/>
      <c r="D176" s="250" t="s">
        <v>244</v>
      </c>
      <c r="E176" s="260" t="s">
        <v>1</v>
      </c>
      <c r="F176" s="261" t="s">
        <v>492</v>
      </c>
      <c r="G176" s="259"/>
      <c r="H176" s="262">
        <v>6.3150000000000004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8" t="s">
        <v>244</v>
      </c>
      <c r="AU176" s="268" t="s">
        <v>86</v>
      </c>
      <c r="AV176" s="13" t="s">
        <v>86</v>
      </c>
      <c r="AW176" s="13" t="s">
        <v>32</v>
      </c>
      <c r="AX176" s="13" t="s">
        <v>77</v>
      </c>
      <c r="AY176" s="268" t="s">
        <v>135</v>
      </c>
    </row>
    <row r="177" s="2" customFormat="1" ht="21.75" customHeight="1">
      <c r="A177" s="38"/>
      <c r="B177" s="39"/>
      <c r="C177" s="236" t="s">
        <v>347</v>
      </c>
      <c r="D177" s="236" t="s">
        <v>138</v>
      </c>
      <c r="E177" s="237" t="s">
        <v>493</v>
      </c>
      <c r="F177" s="238" t="s">
        <v>494</v>
      </c>
      <c r="G177" s="239" t="s">
        <v>241</v>
      </c>
      <c r="H177" s="240">
        <v>6.3150000000000004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42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142</v>
      </c>
      <c r="AT177" s="248" t="s">
        <v>138</v>
      </c>
      <c r="AU177" s="248" t="s">
        <v>86</v>
      </c>
      <c r="AY177" s="17" t="s">
        <v>135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84</v>
      </c>
      <c r="BK177" s="249">
        <f>ROUND(I177*H177,2)</f>
        <v>0</v>
      </c>
      <c r="BL177" s="17" t="s">
        <v>142</v>
      </c>
      <c r="BM177" s="248" t="s">
        <v>495</v>
      </c>
    </row>
    <row r="178" s="13" customFormat="1">
      <c r="A178" s="13"/>
      <c r="B178" s="258"/>
      <c r="C178" s="259"/>
      <c r="D178" s="250" t="s">
        <v>244</v>
      </c>
      <c r="E178" s="260" t="s">
        <v>1</v>
      </c>
      <c r="F178" s="261" t="s">
        <v>492</v>
      </c>
      <c r="G178" s="259"/>
      <c r="H178" s="262">
        <v>6.3150000000000004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8" t="s">
        <v>244</v>
      </c>
      <c r="AU178" s="268" t="s">
        <v>86</v>
      </c>
      <c r="AV178" s="13" t="s">
        <v>86</v>
      </c>
      <c r="AW178" s="13" t="s">
        <v>32</v>
      </c>
      <c r="AX178" s="13" t="s">
        <v>77</v>
      </c>
      <c r="AY178" s="268" t="s">
        <v>135</v>
      </c>
    </row>
    <row r="179" s="12" customFormat="1" ht="22.8" customHeight="1">
      <c r="A179" s="12"/>
      <c r="B179" s="220"/>
      <c r="C179" s="221"/>
      <c r="D179" s="222" t="s">
        <v>76</v>
      </c>
      <c r="E179" s="234" t="s">
        <v>177</v>
      </c>
      <c r="F179" s="234" t="s">
        <v>496</v>
      </c>
      <c r="G179" s="221"/>
      <c r="H179" s="221"/>
      <c r="I179" s="224"/>
      <c r="J179" s="235">
        <f>BK179</f>
        <v>0</v>
      </c>
      <c r="K179" s="221"/>
      <c r="L179" s="226"/>
      <c r="M179" s="227"/>
      <c r="N179" s="228"/>
      <c r="O179" s="228"/>
      <c r="P179" s="229">
        <f>P180</f>
        <v>0</v>
      </c>
      <c r="Q179" s="228"/>
      <c r="R179" s="229">
        <f>R180</f>
        <v>0</v>
      </c>
      <c r="S179" s="228"/>
      <c r="T179" s="230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31" t="s">
        <v>84</v>
      </c>
      <c r="AT179" s="232" t="s">
        <v>76</v>
      </c>
      <c r="AU179" s="232" t="s">
        <v>84</v>
      </c>
      <c r="AY179" s="231" t="s">
        <v>135</v>
      </c>
      <c r="BK179" s="233">
        <f>BK180</f>
        <v>0</v>
      </c>
    </row>
    <row r="180" s="2" customFormat="1" ht="33" customHeight="1">
      <c r="A180" s="38"/>
      <c r="B180" s="39"/>
      <c r="C180" s="236" t="s">
        <v>7</v>
      </c>
      <c r="D180" s="236" t="s">
        <v>138</v>
      </c>
      <c r="E180" s="237" t="s">
        <v>497</v>
      </c>
      <c r="F180" s="238" t="s">
        <v>498</v>
      </c>
      <c r="G180" s="239" t="s">
        <v>389</v>
      </c>
      <c r="H180" s="240">
        <v>2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42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142</v>
      </c>
      <c r="AT180" s="248" t="s">
        <v>138</v>
      </c>
      <c r="AU180" s="248" t="s">
        <v>86</v>
      </c>
      <c r="AY180" s="17" t="s">
        <v>135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142</v>
      </c>
      <c r="BM180" s="248" t="s">
        <v>499</v>
      </c>
    </row>
    <row r="181" s="12" customFormat="1" ht="22.8" customHeight="1">
      <c r="A181" s="12"/>
      <c r="B181" s="220"/>
      <c r="C181" s="221"/>
      <c r="D181" s="222" t="s">
        <v>76</v>
      </c>
      <c r="E181" s="234" t="s">
        <v>136</v>
      </c>
      <c r="F181" s="234" t="s">
        <v>137</v>
      </c>
      <c r="G181" s="221"/>
      <c r="H181" s="221"/>
      <c r="I181" s="224"/>
      <c r="J181" s="235">
        <f>BK181</f>
        <v>0</v>
      </c>
      <c r="K181" s="221"/>
      <c r="L181" s="226"/>
      <c r="M181" s="227"/>
      <c r="N181" s="228"/>
      <c r="O181" s="228"/>
      <c r="P181" s="229">
        <f>SUM(P182:P185)</f>
        <v>0</v>
      </c>
      <c r="Q181" s="228"/>
      <c r="R181" s="229">
        <f>SUM(R182:R185)</f>
        <v>49.670606999999997</v>
      </c>
      <c r="S181" s="228"/>
      <c r="T181" s="230">
        <f>SUM(T182:T185)</f>
        <v>24.660000000000004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1" t="s">
        <v>84</v>
      </c>
      <c r="AT181" s="232" t="s">
        <v>76</v>
      </c>
      <c r="AU181" s="232" t="s">
        <v>84</v>
      </c>
      <c r="AY181" s="231" t="s">
        <v>135</v>
      </c>
      <c r="BK181" s="233">
        <f>SUM(BK182:BK185)</f>
        <v>0</v>
      </c>
    </row>
    <row r="182" s="2" customFormat="1" ht="33" customHeight="1">
      <c r="A182" s="38"/>
      <c r="B182" s="39"/>
      <c r="C182" s="236" t="s">
        <v>357</v>
      </c>
      <c r="D182" s="236" t="s">
        <v>138</v>
      </c>
      <c r="E182" s="237" t="s">
        <v>500</v>
      </c>
      <c r="F182" s="238" t="s">
        <v>501</v>
      </c>
      <c r="G182" s="239" t="s">
        <v>389</v>
      </c>
      <c r="H182" s="240">
        <v>2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42</v>
      </c>
      <c r="O182" s="91"/>
      <c r="P182" s="246">
        <f>O182*H182</f>
        <v>0</v>
      </c>
      <c r="Q182" s="246">
        <v>16.75142</v>
      </c>
      <c r="R182" s="246">
        <f>Q182*H182</f>
        <v>33.502839999999999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142</v>
      </c>
      <c r="AT182" s="248" t="s">
        <v>138</v>
      </c>
      <c r="AU182" s="248" t="s">
        <v>86</v>
      </c>
      <c r="AY182" s="17" t="s">
        <v>135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142</v>
      </c>
      <c r="BM182" s="248" t="s">
        <v>502</v>
      </c>
    </row>
    <row r="183" s="2" customFormat="1" ht="21.75" customHeight="1">
      <c r="A183" s="38"/>
      <c r="B183" s="39"/>
      <c r="C183" s="236" t="s">
        <v>361</v>
      </c>
      <c r="D183" s="236" t="s">
        <v>138</v>
      </c>
      <c r="E183" s="237" t="s">
        <v>503</v>
      </c>
      <c r="F183" s="238" t="s">
        <v>504</v>
      </c>
      <c r="G183" s="239" t="s">
        <v>383</v>
      </c>
      <c r="H183" s="240">
        <v>11.619999999999999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42</v>
      </c>
      <c r="O183" s="91"/>
      <c r="P183" s="246">
        <f>O183*H183</f>
        <v>0</v>
      </c>
      <c r="Q183" s="246">
        <v>0.88534999999999997</v>
      </c>
      <c r="R183" s="246">
        <f>Q183*H183</f>
        <v>10.287766999999999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142</v>
      </c>
      <c r="AT183" s="248" t="s">
        <v>138</v>
      </c>
      <c r="AU183" s="248" t="s">
        <v>86</v>
      </c>
      <c r="AY183" s="17" t="s">
        <v>135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84</v>
      </c>
      <c r="BK183" s="249">
        <f>ROUND(I183*H183,2)</f>
        <v>0</v>
      </c>
      <c r="BL183" s="17" t="s">
        <v>142</v>
      </c>
      <c r="BM183" s="248" t="s">
        <v>505</v>
      </c>
    </row>
    <row r="184" s="2" customFormat="1" ht="21.75" customHeight="1">
      <c r="A184" s="38"/>
      <c r="B184" s="39"/>
      <c r="C184" s="283" t="s">
        <v>365</v>
      </c>
      <c r="D184" s="283" t="s">
        <v>325</v>
      </c>
      <c r="E184" s="284" t="s">
        <v>506</v>
      </c>
      <c r="F184" s="285" t="s">
        <v>507</v>
      </c>
      <c r="G184" s="286" t="s">
        <v>389</v>
      </c>
      <c r="H184" s="287">
        <v>12</v>
      </c>
      <c r="I184" s="288"/>
      <c r="J184" s="289">
        <f>ROUND(I184*H184,2)</f>
        <v>0</v>
      </c>
      <c r="K184" s="290"/>
      <c r="L184" s="291"/>
      <c r="M184" s="292" t="s">
        <v>1</v>
      </c>
      <c r="N184" s="293" t="s">
        <v>42</v>
      </c>
      <c r="O184" s="91"/>
      <c r="P184" s="246">
        <f>O184*H184</f>
        <v>0</v>
      </c>
      <c r="Q184" s="246">
        <v>0.48999999999999999</v>
      </c>
      <c r="R184" s="246">
        <f>Q184*H184</f>
        <v>5.8799999999999999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177</v>
      </c>
      <c r="AT184" s="248" t="s">
        <v>325</v>
      </c>
      <c r="AU184" s="248" t="s">
        <v>86</v>
      </c>
      <c r="AY184" s="17" t="s">
        <v>135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142</v>
      </c>
      <c r="BM184" s="248" t="s">
        <v>508</v>
      </c>
    </row>
    <row r="185" s="2" customFormat="1" ht="44.25" customHeight="1">
      <c r="A185" s="38"/>
      <c r="B185" s="39"/>
      <c r="C185" s="236" t="s">
        <v>370</v>
      </c>
      <c r="D185" s="236" t="s">
        <v>138</v>
      </c>
      <c r="E185" s="237" t="s">
        <v>509</v>
      </c>
      <c r="F185" s="238" t="s">
        <v>510</v>
      </c>
      <c r="G185" s="239" t="s">
        <v>383</v>
      </c>
      <c r="H185" s="240">
        <v>12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42</v>
      </c>
      <c r="O185" s="91"/>
      <c r="P185" s="246">
        <f>O185*H185</f>
        <v>0</v>
      </c>
      <c r="Q185" s="246">
        <v>0</v>
      </c>
      <c r="R185" s="246">
        <f>Q185*H185</f>
        <v>0</v>
      </c>
      <c r="S185" s="246">
        <v>2.0550000000000002</v>
      </c>
      <c r="T185" s="247">
        <f>S185*H185</f>
        <v>24.660000000000004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142</v>
      </c>
      <c r="AT185" s="248" t="s">
        <v>138</v>
      </c>
      <c r="AU185" s="248" t="s">
        <v>86</v>
      </c>
      <c r="AY185" s="17" t="s">
        <v>135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84</v>
      </c>
      <c r="BK185" s="249">
        <f>ROUND(I185*H185,2)</f>
        <v>0</v>
      </c>
      <c r="BL185" s="17" t="s">
        <v>142</v>
      </c>
      <c r="BM185" s="248" t="s">
        <v>511</v>
      </c>
    </row>
    <row r="186" s="12" customFormat="1" ht="22.8" customHeight="1">
      <c r="A186" s="12"/>
      <c r="B186" s="220"/>
      <c r="C186" s="221"/>
      <c r="D186" s="222" t="s">
        <v>76</v>
      </c>
      <c r="E186" s="234" t="s">
        <v>246</v>
      </c>
      <c r="F186" s="234" t="s">
        <v>247</v>
      </c>
      <c r="G186" s="221"/>
      <c r="H186" s="221"/>
      <c r="I186" s="224"/>
      <c r="J186" s="235">
        <f>BK186</f>
        <v>0</v>
      </c>
      <c r="K186" s="221"/>
      <c r="L186" s="226"/>
      <c r="M186" s="227"/>
      <c r="N186" s="228"/>
      <c r="O186" s="228"/>
      <c r="P186" s="229">
        <f>SUM(P187:P192)</f>
        <v>0</v>
      </c>
      <c r="Q186" s="228"/>
      <c r="R186" s="229">
        <f>SUM(R187:R192)</f>
        <v>0</v>
      </c>
      <c r="S186" s="228"/>
      <c r="T186" s="230">
        <f>SUM(T187:T192)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1" t="s">
        <v>84</v>
      </c>
      <c r="AT186" s="232" t="s">
        <v>76</v>
      </c>
      <c r="AU186" s="232" t="s">
        <v>84</v>
      </c>
      <c r="AY186" s="231" t="s">
        <v>135</v>
      </c>
      <c r="BK186" s="233">
        <f>SUM(BK187:BK192)</f>
        <v>0</v>
      </c>
    </row>
    <row r="187" s="2" customFormat="1" ht="16.5" customHeight="1">
      <c r="A187" s="38"/>
      <c r="B187" s="39"/>
      <c r="C187" s="236" t="s">
        <v>375</v>
      </c>
      <c r="D187" s="236" t="s">
        <v>138</v>
      </c>
      <c r="E187" s="237" t="s">
        <v>248</v>
      </c>
      <c r="F187" s="238" t="s">
        <v>249</v>
      </c>
      <c r="G187" s="239" t="s">
        <v>250</v>
      </c>
      <c r="H187" s="240">
        <v>24.66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42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142</v>
      </c>
      <c r="AT187" s="248" t="s">
        <v>138</v>
      </c>
      <c r="AU187" s="248" t="s">
        <v>86</v>
      </c>
      <c r="AY187" s="17" t="s">
        <v>135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84</v>
      </c>
      <c r="BK187" s="249">
        <f>ROUND(I187*H187,2)</f>
        <v>0</v>
      </c>
      <c r="BL187" s="17" t="s">
        <v>142</v>
      </c>
      <c r="BM187" s="248" t="s">
        <v>512</v>
      </c>
    </row>
    <row r="188" s="2" customFormat="1" ht="21.75" customHeight="1">
      <c r="A188" s="38"/>
      <c r="B188" s="39"/>
      <c r="C188" s="236" t="s">
        <v>380</v>
      </c>
      <c r="D188" s="236" t="s">
        <v>138</v>
      </c>
      <c r="E188" s="237" t="s">
        <v>513</v>
      </c>
      <c r="F188" s="238" t="s">
        <v>514</v>
      </c>
      <c r="G188" s="239" t="s">
        <v>250</v>
      </c>
      <c r="H188" s="240">
        <v>24.66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42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142</v>
      </c>
      <c r="AT188" s="248" t="s">
        <v>138</v>
      </c>
      <c r="AU188" s="248" t="s">
        <v>86</v>
      </c>
      <c r="AY188" s="17" t="s">
        <v>135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84</v>
      </c>
      <c r="BK188" s="249">
        <f>ROUND(I188*H188,2)</f>
        <v>0</v>
      </c>
      <c r="BL188" s="17" t="s">
        <v>142</v>
      </c>
      <c r="BM188" s="248" t="s">
        <v>515</v>
      </c>
    </row>
    <row r="189" s="2" customFormat="1" ht="33" customHeight="1">
      <c r="A189" s="38"/>
      <c r="B189" s="39"/>
      <c r="C189" s="236" t="s">
        <v>386</v>
      </c>
      <c r="D189" s="236" t="s">
        <v>138</v>
      </c>
      <c r="E189" s="237" t="s">
        <v>255</v>
      </c>
      <c r="F189" s="238" t="s">
        <v>256</v>
      </c>
      <c r="G189" s="239" t="s">
        <v>250</v>
      </c>
      <c r="H189" s="240">
        <v>24.66</v>
      </c>
      <c r="I189" s="241"/>
      <c r="J189" s="242">
        <f>ROUND(I189*H189,2)</f>
        <v>0</v>
      </c>
      <c r="K189" s="243"/>
      <c r="L189" s="44"/>
      <c r="M189" s="244" t="s">
        <v>1</v>
      </c>
      <c r="N189" s="245" t="s">
        <v>42</v>
      </c>
      <c r="O189" s="91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142</v>
      </c>
      <c r="AT189" s="248" t="s">
        <v>138</v>
      </c>
      <c r="AU189" s="248" t="s">
        <v>86</v>
      </c>
      <c r="AY189" s="17" t="s">
        <v>135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84</v>
      </c>
      <c r="BK189" s="249">
        <f>ROUND(I189*H189,2)</f>
        <v>0</v>
      </c>
      <c r="BL189" s="17" t="s">
        <v>142</v>
      </c>
      <c r="BM189" s="248" t="s">
        <v>516</v>
      </c>
    </row>
    <row r="190" s="2" customFormat="1" ht="44.25" customHeight="1">
      <c r="A190" s="38"/>
      <c r="B190" s="39"/>
      <c r="C190" s="236" t="s">
        <v>391</v>
      </c>
      <c r="D190" s="236" t="s">
        <v>138</v>
      </c>
      <c r="E190" s="237" t="s">
        <v>258</v>
      </c>
      <c r="F190" s="238" t="s">
        <v>259</v>
      </c>
      <c r="G190" s="239" t="s">
        <v>250</v>
      </c>
      <c r="H190" s="240">
        <v>394.56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42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142</v>
      </c>
      <c r="AT190" s="248" t="s">
        <v>138</v>
      </c>
      <c r="AU190" s="248" t="s">
        <v>86</v>
      </c>
      <c r="AY190" s="17" t="s">
        <v>135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84</v>
      </c>
      <c r="BK190" s="249">
        <f>ROUND(I190*H190,2)</f>
        <v>0</v>
      </c>
      <c r="BL190" s="17" t="s">
        <v>142</v>
      </c>
      <c r="BM190" s="248" t="s">
        <v>517</v>
      </c>
    </row>
    <row r="191" s="2" customFormat="1">
      <c r="A191" s="38"/>
      <c r="B191" s="39"/>
      <c r="C191" s="40"/>
      <c r="D191" s="250" t="s">
        <v>144</v>
      </c>
      <c r="E191" s="40"/>
      <c r="F191" s="251" t="s">
        <v>261</v>
      </c>
      <c r="G191" s="40"/>
      <c r="H191" s="40"/>
      <c r="I191" s="144"/>
      <c r="J191" s="40"/>
      <c r="K191" s="40"/>
      <c r="L191" s="44"/>
      <c r="M191" s="252"/>
      <c r="N191" s="25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144</v>
      </c>
      <c r="AU191" s="17" t="s">
        <v>86</v>
      </c>
    </row>
    <row r="192" s="13" customFormat="1">
      <c r="A192" s="13"/>
      <c r="B192" s="258"/>
      <c r="C192" s="259"/>
      <c r="D192" s="250" t="s">
        <v>244</v>
      </c>
      <c r="E192" s="259"/>
      <c r="F192" s="261" t="s">
        <v>518</v>
      </c>
      <c r="G192" s="259"/>
      <c r="H192" s="262">
        <v>394.56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8" t="s">
        <v>244</v>
      </c>
      <c r="AU192" s="268" t="s">
        <v>86</v>
      </c>
      <c r="AV192" s="13" t="s">
        <v>86</v>
      </c>
      <c r="AW192" s="13" t="s">
        <v>4</v>
      </c>
      <c r="AX192" s="13" t="s">
        <v>84</v>
      </c>
      <c r="AY192" s="268" t="s">
        <v>135</v>
      </c>
    </row>
    <row r="193" s="12" customFormat="1" ht="22.8" customHeight="1">
      <c r="A193" s="12"/>
      <c r="B193" s="220"/>
      <c r="C193" s="221"/>
      <c r="D193" s="222" t="s">
        <v>76</v>
      </c>
      <c r="E193" s="234" t="s">
        <v>408</v>
      </c>
      <c r="F193" s="234" t="s">
        <v>409</v>
      </c>
      <c r="G193" s="221"/>
      <c r="H193" s="221"/>
      <c r="I193" s="224"/>
      <c r="J193" s="235">
        <f>BK193</f>
        <v>0</v>
      </c>
      <c r="K193" s="221"/>
      <c r="L193" s="226"/>
      <c r="M193" s="227"/>
      <c r="N193" s="228"/>
      <c r="O193" s="228"/>
      <c r="P193" s="229">
        <f>SUM(P194:P195)</f>
        <v>0</v>
      </c>
      <c r="Q193" s="228"/>
      <c r="R193" s="229">
        <f>SUM(R194:R195)</f>
        <v>0</v>
      </c>
      <c r="S193" s="228"/>
      <c r="T193" s="230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1" t="s">
        <v>84</v>
      </c>
      <c r="AT193" s="232" t="s">
        <v>76</v>
      </c>
      <c r="AU193" s="232" t="s">
        <v>84</v>
      </c>
      <c r="AY193" s="231" t="s">
        <v>135</v>
      </c>
      <c r="BK193" s="233">
        <f>SUM(BK194:BK195)</f>
        <v>0</v>
      </c>
    </row>
    <row r="194" s="2" customFormat="1" ht="44.25" customHeight="1">
      <c r="A194" s="38"/>
      <c r="B194" s="39"/>
      <c r="C194" s="236" t="s">
        <v>396</v>
      </c>
      <c r="D194" s="236" t="s">
        <v>138</v>
      </c>
      <c r="E194" s="237" t="s">
        <v>519</v>
      </c>
      <c r="F194" s="238" t="s">
        <v>520</v>
      </c>
      <c r="G194" s="239" t="s">
        <v>250</v>
      </c>
      <c r="H194" s="240">
        <v>84.134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42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142</v>
      </c>
      <c r="AT194" s="248" t="s">
        <v>138</v>
      </c>
      <c r="AU194" s="248" t="s">
        <v>86</v>
      </c>
      <c r="AY194" s="17" t="s">
        <v>135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84</v>
      </c>
      <c r="BK194" s="249">
        <f>ROUND(I194*H194,2)</f>
        <v>0</v>
      </c>
      <c r="BL194" s="17" t="s">
        <v>142</v>
      </c>
      <c r="BM194" s="248" t="s">
        <v>521</v>
      </c>
    </row>
    <row r="195" s="2" customFormat="1" ht="44.25" customHeight="1">
      <c r="A195" s="38"/>
      <c r="B195" s="39"/>
      <c r="C195" s="236" t="s">
        <v>400</v>
      </c>
      <c r="D195" s="236" t="s">
        <v>138</v>
      </c>
      <c r="E195" s="237" t="s">
        <v>522</v>
      </c>
      <c r="F195" s="238" t="s">
        <v>523</v>
      </c>
      <c r="G195" s="239" t="s">
        <v>250</v>
      </c>
      <c r="H195" s="240">
        <v>84.134</v>
      </c>
      <c r="I195" s="241"/>
      <c r="J195" s="242">
        <f>ROUND(I195*H195,2)</f>
        <v>0</v>
      </c>
      <c r="K195" s="243"/>
      <c r="L195" s="44"/>
      <c r="M195" s="294" t="s">
        <v>1</v>
      </c>
      <c r="N195" s="295" t="s">
        <v>42</v>
      </c>
      <c r="O195" s="256"/>
      <c r="P195" s="296">
        <f>O195*H195</f>
        <v>0</v>
      </c>
      <c r="Q195" s="296">
        <v>0</v>
      </c>
      <c r="R195" s="296">
        <f>Q195*H195</f>
        <v>0</v>
      </c>
      <c r="S195" s="296">
        <v>0</v>
      </c>
      <c r="T195" s="29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142</v>
      </c>
      <c r="AT195" s="248" t="s">
        <v>138</v>
      </c>
      <c r="AU195" s="248" t="s">
        <v>86</v>
      </c>
      <c r="AY195" s="17" t="s">
        <v>135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84</v>
      </c>
      <c r="BK195" s="249">
        <f>ROUND(I195*H195,2)</f>
        <v>0</v>
      </c>
      <c r="BL195" s="17" t="s">
        <v>142</v>
      </c>
      <c r="BM195" s="248" t="s">
        <v>524</v>
      </c>
    </row>
    <row r="196" s="2" customFormat="1" ht="6.96" customHeight="1">
      <c r="A196" s="38"/>
      <c r="B196" s="66"/>
      <c r="C196" s="67"/>
      <c r="D196" s="67"/>
      <c r="E196" s="67"/>
      <c r="F196" s="67"/>
      <c r="G196" s="67"/>
      <c r="H196" s="67"/>
      <c r="I196" s="183"/>
      <c r="J196" s="67"/>
      <c r="K196" s="67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1uil/wNpUbjva8dmG60nhteA0CTQOc2qIbehVjNsbbvfj62l3FmfK+frDINKAXe3zBd1i/SD0XN/ZeO3Gs5pRg==" hashValue="tedXj0nfSfq2Bf9O8tSBJfbYNvJnrrGawacKM2kYTbF3HWcErW+doH8WZ5dIpOIrh2Zra+c3cAYTmpyW1gM/Og==" algorithmName="SHA-512" password="CC35"/>
  <autoFilter ref="C123:K19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103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POLNÍ CESTA HC4 k.ú. Blansko u Hrochova Týnce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104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525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102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16. 10. 2019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34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9"/>
      <c r="B27" s="150"/>
      <c r="C27" s="149"/>
      <c r="D27" s="149"/>
      <c r="E27" s="151" t="s">
        <v>106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37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39</v>
      </c>
      <c r="G32" s="38"/>
      <c r="H32" s="38"/>
      <c r="I32" s="159" t="s">
        <v>38</v>
      </c>
      <c r="J32" s="15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41</v>
      </c>
      <c r="E33" s="142" t="s">
        <v>42</v>
      </c>
      <c r="F33" s="161">
        <f>ROUND((SUM(BE119:BE166)),  2)</f>
        <v>0</v>
      </c>
      <c r="G33" s="38"/>
      <c r="H33" s="38"/>
      <c r="I33" s="162">
        <v>0.20999999999999999</v>
      </c>
      <c r="J33" s="161">
        <f>ROUND(((SUM(BE119:BE166))*I33),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43</v>
      </c>
      <c r="F34" s="161">
        <f>ROUND((SUM(BF119:BF166)),  2)</f>
        <v>0</v>
      </c>
      <c r="G34" s="38"/>
      <c r="H34" s="38"/>
      <c r="I34" s="162">
        <v>0.14999999999999999</v>
      </c>
      <c r="J34" s="161">
        <f>ROUND(((SUM(BF119:BF166))*I34),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44</v>
      </c>
      <c r="F35" s="161">
        <f>ROUND((SUM(BG119:BG166)),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45</v>
      </c>
      <c r="F36" s="161">
        <f>ROUND((SUM(BH119:BH166)),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46</v>
      </c>
      <c r="F37" s="161">
        <f>ROUND((SUM(BI119:BI166)),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47</v>
      </c>
      <c r="E39" s="165"/>
      <c r="F39" s="165"/>
      <c r="G39" s="166" t="s">
        <v>48</v>
      </c>
      <c r="H39" s="167" t="s">
        <v>49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50</v>
      </c>
      <c r="E50" s="172"/>
      <c r="F50" s="172"/>
      <c r="G50" s="171" t="s">
        <v>51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52</v>
      </c>
      <c r="E61" s="175"/>
      <c r="F61" s="176" t="s">
        <v>53</v>
      </c>
      <c r="G61" s="174" t="s">
        <v>52</v>
      </c>
      <c r="H61" s="175"/>
      <c r="I61" s="177"/>
      <c r="J61" s="178" t="s">
        <v>53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54</v>
      </c>
      <c r="E65" s="179"/>
      <c r="F65" s="179"/>
      <c r="G65" s="171" t="s">
        <v>55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52</v>
      </c>
      <c r="E76" s="175"/>
      <c r="F76" s="176" t="s">
        <v>53</v>
      </c>
      <c r="G76" s="174" t="s">
        <v>52</v>
      </c>
      <c r="H76" s="175"/>
      <c r="I76" s="177"/>
      <c r="J76" s="178" t="s">
        <v>53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POLNÍ CESTA HC4 k.ú. Blansko u Hrochova Týnce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104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801 - Sadové úpravy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Blansko u Hrochova Týnce</v>
      </c>
      <c r="G89" s="40"/>
      <c r="H89" s="40"/>
      <c r="I89" s="147" t="s">
        <v>22</v>
      </c>
      <c r="J89" s="79" t="str">
        <f>IF(J12="","",J12)</f>
        <v>16. 10. 2019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ČR – Ministerstvo zemědělství</v>
      </c>
      <c r="G91" s="40"/>
      <c r="H91" s="40"/>
      <c r="I91" s="147" t="s">
        <v>30</v>
      </c>
      <c r="J91" s="36" t="str">
        <f>E21</f>
        <v>Ing. arch. Martin Jirovský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Barbora Baňárová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108</v>
      </c>
      <c r="D94" s="189"/>
      <c r="E94" s="189"/>
      <c r="F94" s="189"/>
      <c r="G94" s="189"/>
      <c r="H94" s="189"/>
      <c r="I94" s="190"/>
      <c r="J94" s="191" t="s">
        <v>109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110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111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236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265</v>
      </c>
      <c r="E99" s="203"/>
      <c r="F99" s="203"/>
      <c r="G99" s="203"/>
      <c r="H99" s="203"/>
      <c r="I99" s="204"/>
      <c r="J99" s="205">
        <f>J165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POLNÍ CESTA HC4 k.ú. Blansko u Hrochova Týnce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104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801 - Sadové úpravy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Blansko u Hrochova Týnce</v>
      </c>
      <c r="G113" s="40"/>
      <c r="H113" s="40"/>
      <c r="I113" s="147" t="s">
        <v>22</v>
      </c>
      <c r="J113" s="79" t="str">
        <f>IF(J12="","",J12)</f>
        <v>16. 10. 2019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ČR – Ministerstvo zemědělství</v>
      </c>
      <c r="G115" s="40"/>
      <c r="H115" s="40"/>
      <c r="I115" s="147" t="s">
        <v>30</v>
      </c>
      <c r="J115" s="36" t="str">
        <f>E21</f>
        <v>Ing. arch. Martin Jirovský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33</v>
      </c>
      <c r="J116" s="36" t="str">
        <f>E24</f>
        <v>Ing. Barbora Baňárová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121</v>
      </c>
      <c r="D118" s="210" t="s">
        <v>62</v>
      </c>
      <c r="E118" s="210" t="s">
        <v>58</v>
      </c>
      <c r="F118" s="210" t="s">
        <v>59</v>
      </c>
      <c r="G118" s="210" t="s">
        <v>122</v>
      </c>
      <c r="H118" s="210" t="s">
        <v>123</v>
      </c>
      <c r="I118" s="211" t="s">
        <v>124</v>
      </c>
      <c r="J118" s="212" t="s">
        <v>109</v>
      </c>
      <c r="K118" s="213" t="s">
        <v>125</v>
      </c>
      <c r="L118" s="214"/>
      <c r="M118" s="100" t="s">
        <v>1</v>
      </c>
      <c r="N118" s="101" t="s">
        <v>41</v>
      </c>
      <c r="O118" s="101" t="s">
        <v>126</v>
      </c>
      <c r="P118" s="101" t="s">
        <v>127</v>
      </c>
      <c r="Q118" s="101" t="s">
        <v>128</v>
      </c>
      <c r="R118" s="101" t="s">
        <v>129</v>
      </c>
      <c r="S118" s="101" t="s">
        <v>130</v>
      </c>
      <c r="T118" s="102" t="s">
        <v>131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132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</f>
        <v>0</v>
      </c>
      <c r="Q119" s="104"/>
      <c r="R119" s="217">
        <f>R120</f>
        <v>2.9731880000000004</v>
      </c>
      <c r="S119" s="104"/>
      <c r="T119" s="218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76</v>
      </c>
      <c r="AU119" s="17" t="s">
        <v>111</v>
      </c>
      <c r="BK119" s="219">
        <f>BK120</f>
        <v>0</v>
      </c>
    </row>
    <row r="120" s="12" customFormat="1" ht="25.92" customHeight="1">
      <c r="A120" s="12"/>
      <c r="B120" s="220"/>
      <c r="C120" s="221"/>
      <c r="D120" s="222" t="s">
        <v>76</v>
      </c>
      <c r="E120" s="223" t="s">
        <v>133</v>
      </c>
      <c r="F120" s="223" t="s">
        <v>134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P121+P165</f>
        <v>0</v>
      </c>
      <c r="Q120" s="228"/>
      <c r="R120" s="229">
        <f>R121+R165</f>
        <v>2.9731880000000004</v>
      </c>
      <c r="S120" s="228"/>
      <c r="T120" s="230">
        <f>T121+T165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84</v>
      </c>
      <c r="AT120" s="232" t="s">
        <v>76</v>
      </c>
      <c r="AU120" s="232" t="s">
        <v>77</v>
      </c>
      <c r="AY120" s="231" t="s">
        <v>135</v>
      </c>
      <c r="BK120" s="233">
        <f>BK121+BK165</f>
        <v>0</v>
      </c>
    </row>
    <row r="121" s="12" customFormat="1" ht="22.8" customHeight="1">
      <c r="A121" s="12"/>
      <c r="B121" s="220"/>
      <c r="C121" s="221"/>
      <c r="D121" s="222" t="s">
        <v>76</v>
      </c>
      <c r="E121" s="234" t="s">
        <v>84</v>
      </c>
      <c r="F121" s="234" t="s">
        <v>238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SUM(P122:P164)</f>
        <v>0</v>
      </c>
      <c r="Q121" s="228"/>
      <c r="R121" s="229">
        <f>SUM(R122:R164)</f>
        <v>2.9731880000000004</v>
      </c>
      <c r="S121" s="228"/>
      <c r="T121" s="230">
        <f>SUM(T122:T164)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76</v>
      </c>
      <c r="AU121" s="232" t="s">
        <v>84</v>
      </c>
      <c r="AY121" s="231" t="s">
        <v>135</v>
      </c>
      <c r="BK121" s="233">
        <f>SUM(BK122:BK164)</f>
        <v>0</v>
      </c>
    </row>
    <row r="122" s="2" customFormat="1" ht="33" customHeight="1">
      <c r="A122" s="38"/>
      <c r="B122" s="39"/>
      <c r="C122" s="236" t="s">
        <v>84</v>
      </c>
      <c r="D122" s="236" t="s">
        <v>138</v>
      </c>
      <c r="E122" s="237" t="s">
        <v>526</v>
      </c>
      <c r="F122" s="238" t="s">
        <v>527</v>
      </c>
      <c r="G122" s="239" t="s">
        <v>389</v>
      </c>
      <c r="H122" s="240">
        <v>2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42</v>
      </c>
      <c r="O122" s="91"/>
      <c r="P122" s="246">
        <f>O122*H122</f>
        <v>0</v>
      </c>
      <c r="Q122" s="246">
        <v>0.00018000000000000001</v>
      </c>
      <c r="R122" s="246">
        <f>Q122*H122</f>
        <v>0.00036000000000000002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142</v>
      </c>
      <c r="AT122" s="248" t="s">
        <v>138</v>
      </c>
      <c r="AU122" s="248" t="s">
        <v>86</v>
      </c>
      <c r="AY122" s="17" t="s">
        <v>135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84</v>
      </c>
      <c r="BK122" s="249">
        <f>ROUND(I122*H122,2)</f>
        <v>0</v>
      </c>
      <c r="BL122" s="17" t="s">
        <v>142</v>
      </c>
      <c r="BM122" s="248" t="s">
        <v>528</v>
      </c>
    </row>
    <row r="123" s="2" customFormat="1" ht="21.75" customHeight="1">
      <c r="A123" s="38"/>
      <c r="B123" s="39"/>
      <c r="C123" s="236" t="s">
        <v>86</v>
      </c>
      <c r="D123" s="236" t="s">
        <v>138</v>
      </c>
      <c r="E123" s="237" t="s">
        <v>529</v>
      </c>
      <c r="F123" s="238" t="s">
        <v>530</v>
      </c>
      <c r="G123" s="239" t="s">
        <v>389</v>
      </c>
      <c r="H123" s="240">
        <v>2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42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142</v>
      </c>
      <c r="AT123" s="248" t="s">
        <v>138</v>
      </c>
      <c r="AU123" s="248" t="s">
        <v>86</v>
      </c>
      <c r="AY123" s="17" t="s">
        <v>135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142</v>
      </c>
      <c r="BM123" s="248" t="s">
        <v>531</v>
      </c>
    </row>
    <row r="124" s="13" customFormat="1">
      <c r="A124" s="13"/>
      <c r="B124" s="258"/>
      <c r="C124" s="259"/>
      <c r="D124" s="250" t="s">
        <v>244</v>
      </c>
      <c r="E124" s="260" t="s">
        <v>1</v>
      </c>
      <c r="F124" s="261" t="s">
        <v>532</v>
      </c>
      <c r="G124" s="259"/>
      <c r="H124" s="262">
        <v>2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8" t="s">
        <v>244</v>
      </c>
      <c r="AU124" s="268" t="s">
        <v>86</v>
      </c>
      <c r="AV124" s="13" t="s">
        <v>86</v>
      </c>
      <c r="AW124" s="13" t="s">
        <v>32</v>
      </c>
      <c r="AX124" s="13" t="s">
        <v>84</v>
      </c>
      <c r="AY124" s="268" t="s">
        <v>135</v>
      </c>
    </row>
    <row r="125" s="2" customFormat="1" ht="33" customHeight="1">
      <c r="A125" s="38"/>
      <c r="B125" s="39"/>
      <c r="C125" s="236" t="s">
        <v>155</v>
      </c>
      <c r="D125" s="236" t="s">
        <v>138</v>
      </c>
      <c r="E125" s="237" t="s">
        <v>533</v>
      </c>
      <c r="F125" s="238" t="s">
        <v>534</v>
      </c>
      <c r="G125" s="239" t="s">
        <v>389</v>
      </c>
      <c r="H125" s="240">
        <v>2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42</v>
      </c>
      <c r="O125" s="91"/>
      <c r="P125" s="246">
        <f>O125*H125</f>
        <v>0</v>
      </c>
      <c r="Q125" s="246">
        <v>5.0000000000000002E-05</v>
      </c>
      <c r="R125" s="246">
        <f>Q125*H125</f>
        <v>0.00010000000000000001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142</v>
      </c>
      <c r="AT125" s="248" t="s">
        <v>138</v>
      </c>
      <c r="AU125" s="248" t="s">
        <v>86</v>
      </c>
      <c r="AY125" s="17" t="s">
        <v>135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84</v>
      </c>
      <c r="BK125" s="249">
        <f>ROUND(I125*H125,2)</f>
        <v>0</v>
      </c>
      <c r="BL125" s="17" t="s">
        <v>142</v>
      </c>
      <c r="BM125" s="248" t="s">
        <v>535</v>
      </c>
    </row>
    <row r="126" s="2" customFormat="1" ht="44.25" customHeight="1">
      <c r="A126" s="38"/>
      <c r="B126" s="39"/>
      <c r="C126" s="236" t="s">
        <v>142</v>
      </c>
      <c r="D126" s="236" t="s">
        <v>138</v>
      </c>
      <c r="E126" s="237" t="s">
        <v>536</v>
      </c>
      <c r="F126" s="238" t="s">
        <v>537</v>
      </c>
      <c r="G126" s="239" t="s">
        <v>272</v>
      </c>
      <c r="H126" s="240">
        <v>70.200000000000003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42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142</v>
      </c>
      <c r="AT126" s="248" t="s">
        <v>138</v>
      </c>
      <c r="AU126" s="248" t="s">
        <v>86</v>
      </c>
      <c r="AY126" s="17" t="s">
        <v>135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142</v>
      </c>
      <c r="BM126" s="248" t="s">
        <v>538</v>
      </c>
    </row>
    <row r="127" s="13" customFormat="1">
      <c r="A127" s="13"/>
      <c r="B127" s="258"/>
      <c r="C127" s="259"/>
      <c r="D127" s="250" t="s">
        <v>244</v>
      </c>
      <c r="E127" s="260" t="s">
        <v>1</v>
      </c>
      <c r="F127" s="261" t="s">
        <v>539</v>
      </c>
      <c r="G127" s="259"/>
      <c r="H127" s="262">
        <v>70.200000000000003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8" t="s">
        <v>244</v>
      </c>
      <c r="AU127" s="268" t="s">
        <v>86</v>
      </c>
      <c r="AV127" s="13" t="s">
        <v>86</v>
      </c>
      <c r="AW127" s="13" t="s">
        <v>32</v>
      </c>
      <c r="AX127" s="13" t="s">
        <v>84</v>
      </c>
      <c r="AY127" s="268" t="s">
        <v>135</v>
      </c>
    </row>
    <row r="128" s="2" customFormat="1" ht="33" customHeight="1">
      <c r="A128" s="38"/>
      <c r="B128" s="39"/>
      <c r="C128" s="236" t="s">
        <v>148</v>
      </c>
      <c r="D128" s="236" t="s">
        <v>138</v>
      </c>
      <c r="E128" s="237" t="s">
        <v>540</v>
      </c>
      <c r="F128" s="238" t="s">
        <v>541</v>
      </c>
      <c r="G128" s="239" t="s">
        <v>389</v>
      </c>
      <c r="H128" s="240">
        <v>2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42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142</v>
      </c>
      <c r="AT128" s="248" t="s">
        <v>138</v>
      </c>
      <c r="AU128" s="248" t="s">
        <v>86</v>
      </c>
      <c r="AY128" s="17" t="s">
        <v>135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142</v>
      </c>
      <c r="BM128" s="248" t="s">
        <v>542</v>
      </c>
    </row>
    <row r="129" s="2" customFormat="1" ht="33" customHeight="1">
      <c r="A129" s="38"/>
      <c r="B129" s="39"/>
      <c r="C129" s="236" t="s">
        <v>168</v>
      </c>
      <c r="D129" s="236" t="s">
        <v>138</v>
      </c>
      <c r="E129" s="237" t="s">
        <v>543</v>
      </c>
      <c r="F129" s="238" t="s">
        <v>544</v>
      </c>
      <c r="G129" s="239" t="s">
        <v>389</v>
      </c>
      <c r="H129" s="240">
        <v>2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42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142</v>
      </c>
      <c r="AT129" s="248" t="s">
        <v>138</v>
      </c>
      <c r="AU129" s="248" t="s">
        <v>86</v>
      </c>
      <c r="AY129" s="17" t="s">
        <v>135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142</v>
      </c>
      <c r="BM129" s="248" t="s">
        <v>545</v>
      </c>
    </row>
    <row r="130" s="2" customFormat="1" ht="33" customHeight="1">
      <c r="A130" s="38"/>
      <c r="B130" s="39"/>
      <c r="C130" s="236" t="s">
        <v>172</v>
      </c>
      <c r="D130" s="236" t="s">
        <v>138</v>
      </c>
      <c r="E130" s="237" t="s">
        <v>546</v>
      </c>
      <c r="F130" s="238" t="s">
        <v>547</v>
      </c>
      <c r="G130" s="239" t="s">
        <v>272</v>
      </c>
      <c r="H130" s="240">
        <v>70.200000000000003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42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142</v>
      </c>
      <c r="AT130" s="248" t="s">
        <v>138</v>
      </c>
      <c r="AU130" s="248" t="s">
        <v>86</v>
      </c>
      <c r="AY130" s="17" t="s">
        <v>135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142</v>
      </c>
      <c r="BM130" s="248" t="s">
        <v>548</v>
      </c>
    </row>
    <row r="131" s="2" customFormat="1" ht="44.25" customHeight="1">
      <c r="A131" s="38"/>
      <c r="B131" s="39"/>
      <c r="C131" s="236" t="s">
        <v>177</v>
      </c>
      <c r="D131" s="236" t="s">
        <v>138</v>
      </c>
      <c r="E131" s="237" t="s">
        <v>549</v>
      </c>
      <c r="F131" s="238" t="s">
        <v>550</v>
      </c>
      <c r="G131" s="239" t="s">
        <v>241</v>
      </c>
      <c r="H131" s="240">
        <v>519.51999999999998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42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142</v>
      </c>
      <c r="AT131" s="248" t="s">
        <v>138</v>
      </c>
      <c r="AU131" s="248" t="s">
        <v>86</v>
      </c>
      <c r="AY131" s="17" t="s">
        <v>135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142</v>
      </c>
      <c r="BM131" s="248" t="s">
        <v>551</v>
      </c>
    </row>
    <row r="132" s="13" customFormat="1">
      <c r="A132" s="13"/>
      <c r="B132" s="258"/>
      <c r="C132" s="259"/>
      <c r="D132" s="250" t="s">
        <v>244</v>
      </c>
      <c r="E132" s="260" t="s">
        <v>1</v>
      </c>
      <c r="F132" s="261" t="s">
        <v>552</v>
      </c>
      <c r="G132" s="259"/>
      <c r="H132" s="262">
        <v>519.51999999999998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8" t="s">
        <v>244</v>
      </c>
      <c r="AU132" s="268" t="s">
        <v>86</v>
      </c>
      <c r="AV132" s="13" t="s">
        <v>86</v>
      </c>
      <c r="AW132" s="13" t="s">
        <v>32</v>
      </c>
      <c r="AX132" s="13" t="s">
        <v>84</v>
      </c>
      <c r="AY132" s="268" t="s">
        <v>135</v>
      </c>
    </row>
    <row r="133" s="2" customFormat="1" ht="33" customHeight="1">
      <c r="A133" s="38"/>
      <c r="B133" s="39"/>
      <c r="C133" s="236" t="s">
        <v>136</v>
      </c>
      <c r="D133" s="236" t="s">
        <v>138</v>
      </c>
      <c r="E133" s="237" t="s">
        <v>553</v>
      </c>
      <c r="F133" s="238" t="s">
        <v>554</v>
      </c>
      <c r="G133" s="239" t="s">
        <v>241</v>
      </c>
      <c r="H133" s="240">
        <v>468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42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142</v>
      </c>
      <c r="AT133" s="248" t="s">
        <v>138</v>
      </c>
      <c r="AU133" s="248" t="s">
        <v>86</v>
      </c>
      <c r="AY133" s="17" t="s">
        <v>135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142</v>
      </c>
      <c r="BM133" s="248" t="s">
        <v>555</v>
      </c>
    </row>
    <row r="134" s="2" customFormat="1" ht="33" customHeight="1">
      <c r="A134" s="38"/>
      <c r="B134" s="39"/>
      <c r="C134" s="236" t="s">
        <v>184</v>
      </c>
      <c r="D134" s="236" t="s">
        <v>138</v>
      </c>
      <c r="E134" s="237" t="s">
        <v>556</v>
      </c>
      <c r="F134" s="238" t="s">
        <v>557</v>
      </c>
      <c r="G134" s="239" t="s">
        <v>241</v>
      </c>
      <c r="H134" s="240">
        <v>519.51999999999998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42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142</v>
      </c>
      <c r="AT134" s="248" t="s">
        <v>138</v>
      </c>
      <c r="AU134" s="248" t="s">
        <v>86</v>
      </c>
      <c r="AY134" s="17" t="s">
        <v>135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142</v>
      </c>
      <c r="BM134" s="248" t="s">
        <v>558</v>
      </c>
    </row>
    <row r="135" s="2" customFormat="1" ht="16.5" customHeight="1">
      <c r="A135" s="38"/>
      <c r="B135" s="39"/>
      <c r="C135" s="283" t="s">
        <v>188</v>
      </c>
      <c r="D135" s="283" t="s">
        <v>325</v>
      </c>
      <c r="E135" s="284" t="s">
        <v>559</v>
      </c>
      <c r="F135" s="285" t="s">
        <v>560</v>
      </c>
      <c r="G135" s="286" t="s">
        <v>561</v>
      </c>
      <c r="H135" s="287">
        <v>7.7880000000000003</v>
      </c>
      <c r="I135" s="288"/>
      <c r="J135" s="289">
        <f>ROUND(I135*H135,2)</f>
        <v>0</v>
      </c>
      <c r="K135" s="290"/>
      <c r="L135" s="291"/>
      <c r="M135" s="292" t="s">
        <v>1</v>
      </c>
      <c r="N135" s="293" t="s">
        <v>42</v>
      </c>
      <c r="O135" s="91"/>
      <c r="P135" s="246">
        <f>O135*H135</f>
        <v>0</v>
      </c>
      <c r="Q135" s="246">
        <v>0.001</v>
      </c>
      <c r="R135" s="246">
        <f>Q135*H135</f>
        <v>0.0077880000000000007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177</v>
      </c>
      <c r="AT135" s="248" t="s">
        <v>325</v>
      </c>
      <c r="AU135" s="248" t="s">
        <v>86</v>
      </c>
      <c r="AY135" s="17" t="s">
        <v>135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142</v>
      </c>
      <c r="BM135" s="248" t="s">
        <v>562</v>
      </c>
    </row>
    <row r="136" s="13" customFormat="1">
      <c r="A136" s="13"/>
      <c r="B136" s="258"/>
      <c r="C136" s="259"/>
      <c r="D136" s="250" t="s">
        <v>244</v>
      </c>
      <c r="E136" s="260" t="s">
        <v>1</v>
      </c>
      <c r="F136" s="261" t="s">
        <v>563</v>
      </c>
      <c r="G136" s="259"/>
      <c r="H136" s="262">
        <v>519.22000000000003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8" t="s">
        <v>244</v>
      </c>
      <c r="AU136" s="268" t="s">
        <v>86</v>
      </c>
      <c r="AV136" s="13" t="s">
        <v>86</v>
      </c>
      <c r="AW136" s="13" t="s">
        <v>32</v>
      </c>
      <c r="AX136" s="13" t="s">
        <v>84</v>
      </c>
      <c r="AY136" s="268" t="s">
        <v>135</v>
      </c>
    </row>
    <row r="137" s="13" customFormat="1">
      <c r="A137" s="13"/>
      <c r="B137" s="258"/>
      <c r="C137" s="259"/>
      <c r="D137" s="250" t="s">
        <v>244</v>
      </c>
      <c r="E137" s="259"/>
      <c r="F137" s="261" t="s">
        <v>564</v>
      </c>
      <c r="G137" s="259"/>
      <c r="H137" s="262">
        <v>7.7880000000000003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8" t="s">
        <v>244</v>
      </c>
      <c r="AU137" s="268" t="s">
        <v>86</v>
      </c>
      <c r="AV137" s="13" t="s">
        <v>86</v>
      </c>
      <c r="AW137" s="13" t="s">
        <v>4</v>
      </c>
      <c r="AX137" s="13" t="s">
        <v>84</v>
      </c>
      <c r="AY137" s="268" t="s">
        <v>135</v>
      </c>
    </row>
    <row r="138" s="2" customFormat="1" ht="33" customHeight="1">
      <c r="A138" s="38"/>
      <c r="B138" s="39"/>
      <c r="C138" s="236" t="s">
        <v>194</v>
      </c>
      <c r="D138" s="236" t="s">
        <v>138</v>
      </c>
      <c r="E138" s="237" t="s">
        <v>565</v>
      </c>
      <c r="F138" s="238" t="s">
        <v>566</v>
      </c>
      <c r="G138" s="239" t="s">
        <v>389</v>
      </c>
      <c r="H138" s="240">
        <v>7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42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142</v>
      </c>
      <c r="AT138" s="248" t="s">
        <v>138</v>
      </c>
      <c r="AU138" s="248" t="s">
        <v>86</v>
      </c>
      <c r="AY138" s="17" t="s">
        <v>135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142</v>
      </c>
      <c r="BM138" s="248" t="s">
        <v>567</v>
      </c>
    </row>
    <row r="139" s="13" customFormat="1">
      <c r="A139" s="13"/>
      <c r="B139" s="258"/>
      <c r="C139" s="259"/>
      <c r="D139" s="250" t="s">
        <v>244</v>
      </c>
      <c r="E139" s="260" t="s">
        <v>1</v>
      </c>
      <c r="F139" s="261" t="s">
        <v>568</v>
      </c>
      <c r="G139" s="259"/>
      <c r="H139" s="262">
        <v>7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8" t="s">
        <v>244</v>
      </c>
      <c r="AU139" s="268" t="s">
        <v>86</v>
      </c>
      <c r="AV139" s="13" t="s">
        <v>86</v>
      </c>
      <c r="AW139" s="13" t="s">
        <v>32</v>
      </c>
      <c r="AX139" s="13" t="s">
        <v>84</v>
      </c>
      <c r="AY139" s="268" t="s">
        <v>135</v>
      </c>
    </row>
    <row r="140" s="2" customFormat="1" ht="16.5" customHeight="1">
      <c r="A140" s="38"/>
      <c r="B140" s="39"/>
      <c r="C140" s="283" t="s">
        <v>198</v>
      </c>
      <c r="D140" s="283" t="s">
        <v>325</v>
      </c>
      <c r="E140" s="284" t="s">
        <v>569</v>
      </c>
      <c r="F140" s="285" t="s">
        <v>570</v>
      </c>
      <c r="G140" s="286" t="s">
        <v>272</v>
      </c>
      <c r="H140" s="287">
        <v>0.69999999999999996</v>
      </c>
      <c r="I140" s="288"/>
      <c r="J140" s="289">
        <f>ROUND(I140*H140,2)</f>
        <v>0</v>
      </c>
      <c r="K140" s="290"/>
      <c r="L140" s="291"/>
      <c r="M140" s="292" t="s">
        <v>1</v>
      </c>
      <c r="N140" s="293" t="s">
        <v>42</v>
      </c>
      <c r="O140" s="91"/>
      <c r="P140" s="246">
        <f>O140*H140</f>
        <v>0</v>
      </c>
      <c r="Q140" s="246">
        <v>0.20999999999999999</v>
      </c>
      <c r="R140" s="246">
        <f>Q140*H140</f>
        <v>0.14699999999999999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177</v>
      </c>
      <c r="AT140" s="248" t="s">
        <v>325</v>
      </c>
      <c r="AU140" s="248" t="s">
        <v>86</v>
      </c>
      <c r="AY140" s="17" t="s">
        <v>135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142</v>
      </c>
      <c r="BM140" s="248" t="s">
        <v>571</v>
      </c>
    </row>
    <row r="141" s="13" customFormat="1">
      <c r="A141" s="13"/>
      <c r="B141" s="258"/>
      <c r="C141" s="259"/>
      <c r="D141" s="250" t="s">
        <v>244</v>
      </c>
      <c r="E141" s="260" t="s">
        <v>1</v>
      </c>
      <c r="F141" s="261" t="s">
        <v>572</v>
      </c>
      <c r="G141" s="259"/>
      <c r="H141" s="262">
        <v>0.69999999999999996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8" t="s">
        <v>244</v>
      </c>
      <c r="AU141" s="268" t="s">
        <v>86</v>
      </c>
      <c r="AV141" s="13" t="s">
        <v>86</v>
      </c>
      <c r="AW141" s="13" t="s">
        <v>32</v>
      </c>
      <c r="AX141" s="13" t="s">
        <v>84</v>
      </c>
      <c r="AY141" s="268" t="s">
        <v>135</v>
      </c>
    </row>
    <row r="142" s="2" customFormat="1" ht="16.5" customHeight="1">
      <c r="A142" s="38"/>
      <c r="B142" s="39"/>
      <c r="C142" s="283" t="s">
        <v>204</v>
      </c>
      <c r="D142" s="283" t="s">
        <v>325</v>
      </c>
      <c r="E142" s="284" t="s">
        <v>573</v>
      </c>
      <c r="F142" s="285" t="s">
        <v>574</v>
      </c>
      <c r="G142" s="286" t="s">
        <v>561</v>
      </c>
      <c r="H142" s="287">
        <v>1190</v>
      </c>
      <c r="I142" s="288"/>
      <c r="J142" s="289">
        <f>ROUND(I142*H142,2)</f>
        <v>0</v>
      </c>
      <c r="K142" s="290"/>
      <c r="L142" s="291"/>
      <c r="M142" s="292" t="s">
        <v>1</v>
      </c>
      <c r="N142" s="293" t="s">
        <v>42</v>
      </c>
      <c r="O142" s="91"/>
      <c r="P142" s="246">
        <f>O142*H142</f>
        <v>0</v>
      </c>
      <c r="Q142" s="246">
        <v>0.001</v>
      </c>
      <c r="R142" s="246">
        <f>Q142*H142</f>
        <v>1.19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177</v>
      </c>
      <c r="AT142" s="248" t="s">
        <v>325</v>
      </c>
      <c r="AU142" s="248" t="s">
        <v>86</v>
      </c>
      <c r="AY142" s="17" t="s">
        <v>135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142</v>
      </c>
      <c r="BM142" s="248" t="s">
        <v>575</v>
      </c>
    </row>
    <row r="143" s="13" customFormat="1">
      <c r="A143" s="13"/>
      <c r="B143" s="258"/>
      <c r="C143" s="259"/>
      <c r="D143" s="250" t="s">
        <v>244</v>
      </c>
      <c r="E143" s="260" t="s">
        <v>1</v>
      </c>
      <c r="F143" s="261" t="s">
        <v>576</v>
      </c>
      <c r="G143" s="259"/>
      <c r="H143" s="262">
        <v>1190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8" t="s">
        <v>244</v>
      </c>
      <c r="AU143" s="268" t="s">
        <v>86</v>
      </c>
      <c r="AV143" s="13" t="s">
        <v>86</v>
      </c>
      <c r="AW143" s="13" t="s">
        <v>32</v>
      </c>
      <c r="AX143" s="13" t="s">
        <v>84</v>
      </c>
      <c r="AY143" s="268" t="s">
        <v>135</v>
      </c>
    </row>
    <row r="144" s="2" customFormat="1" ht="33" customHeight="1">
      <c r="A144" s="38"/>
      <c r="B144" s="39"/>
      <c r="C144" s="236" t="s">
        <v>8</v>
      </c>
      <c r="D144" s="236" t="s">
        <v>138</v>
      </c>
      <c r="E144" s="237" t="s">
        <v>577</v>
      </c>
      <c r="F144" s="238" t="s">
        <v>578</v>
      </c>
      <c r="G144" s="239" t="s">
        <v>241</v>
      </c>
      <c r="H144" s="240">
        <v>519.51999999999998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42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142</v>
      </c>
      <c r="AT144" s="248" t="s">
        <v>138</v>
      </c>
      <c r="AU144" s="248" t="s">
        <v>86</v>
      </c>
      <c r="AY144" s="17" t="s">
        <v>135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142</v>
      </c>
      <c r="BM144" s="248" t="s">
        <v>579</v>
      </c>
    </row>
    <row r="145" s="2" customFormat="1" ht="33" customHeight="1">
      <c r="A145" s="38"/>
      <c r="B145" s="39"/>
      <c r="C145" s="236" t="s">
        <v>212</v>
      </c>
      <c r="D145" s="236" t="s">
        <v>138</v>
      </c>
      <c r="E145" s="237" t="s">
        <v>580</v>
      </c>
      <c r="F145" s="238" t="s">
        <v>581</v>
      </c>
      <c r="G145" s="239" t="s">
        <v>582</v>
      </c>
      <c r="H145" s="240">
        <v>0.051999999999999998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42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142</v>
      </c>
      <c r="AT145" s="248" t="s">
        <v>138</v>
      </c>
      <c r="AU145" s="248" t="s">
        <v>86</v>
      </c>
      <c r="AY145" s="17" t="s">
        <v>135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142</v>
      </c>
      <c r="BM145" s="248" t="s">
        <v>583</v>
      </c>
    </row>
    <row r="146" s="13" customFormat="1">
      <c r="A146" s="13"/>
      <c r="B146" s="258"/>
      <c r="C146" s="259"/>
      <c r="D146" s="250" t="s">
        <v>244</v>
      </c>
      <c r="E146" s="260" t="s">
        <v>1</v>
      </c>
      <c r="F146" s="261" t="s">
        <v>584</v>
      </c>
      <c r="G146" s="259"/>
      <c r="H146" s="262">
        <v>0.051999999999999998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8" t="s">
        <v>244</v>
      </c>
      <c r="AU146" s="268" t="s">
        <v>86</v>
      </c>
      <c r="AV146" s="13" t="s">
        <v>86</v>
      </c>
      <c r="AW146" s="13" t="s">
        <v>32</v>
      </c>
      <c r="AX146" s="13" t="s">
        <v>84</v>
      </c>
      <c r="AY146" s="268" t="s">
        <v>135</v>
      </c>
    </row>
    <row r="147" s="2" customFormat="1" ht="33" customHeight="1">
      <c r="A147" s="38"/>
      <c r="B147" s="39"/>
      <c r="C147" s="236" t="s">
        <v>217</v>
      </c>
      <c r="D147" s="236" t="s">
        <v>138</v>
      </c>
      <c r="E147" s="237" t="s">
        <v>585</v>
      </c>
      <c r="F147" s="238" t="s">
        <v>586</v>
      </c>
      <c r="G147" s="239" t="s">
        <v>389</v>
      </c>
      <c r="H147" s="240">
        <v>7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42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142</v>
      </c>
      <c r="AT147" s="248" t="s">
        <v>138</v>
      </c>
      <c r="AU147" s="248" t="s">
        <v>86</v>
      </c>
      <c r="AY147" s="17" t="s">
        <v>135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84</v>
      </c>
      <c r="BK147" s="249">
        <f>ROUND(I147*H147,2)</f>
        <v>0</v>
      </c>
      <c r="BL147" s="17" t="s">
        <v>142</v>
      </c>
      <c r="BM147" s="248" t="s">
        <v>587</v>
      </c>
    </row>
    <row r="148" s="2" customFormat="1" ht="16.5" customHeight="1">
      <c r="A148" s="38"/>
      <c r="B148" s="39"/>
      <c r="C148" s="283" t="s">
        <v>224</v>
      </c>
      <c r="D148" s="283" t="s">
        <v>325</v>
      </c>
      <c r="E148" s="284" t="s">
        <v>588</v>
      </c>
      <c r="F148" s="285" t="s">
        <v>589</v>
      </c>
      <c r="G148" s="286" t="s">
        <v>389</v>
      </c>
      <c r="H148" s="287">
        <v>4</v>
      </c>
      <c r="I148" s="288"/>
      <c r="J148" s="289">
        <f>ROUND(I148*H148,2)</f>
        <v>0</v>
      </c>
      <c r="K148" s="290"/>
      <c r="L148" s="291"/>
      <c r="M148" s="292" t="s">
        <v>1</v>
      </c>
      <c r="N148" s="293" t="s">
        <v>42</v>
      </c>
      <c r="O148" s="91"/>
      <c r="P148" s="246">
        <f>O148*H148</f>
        <v>0</v>
      </c>
      <c r="Q148" s="246">
        <v>0.063</v>
      </c>
      <c r="R148" s="246">
        <f>Q148*H148</f>
        <v>0.252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177</v>
      </c>
      <c r="AT148" s="248" t="s">
        <v>325</v>
      </c>
      <c r="AU148" s="248" t="s">
        <v>86</v>
      </c>
      <c r="AY148" s="17" t="s">
        <v>135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142</v>
      </c>
      <c r="BM148" s="248" t="s">
        <v>590</v>
      </c>
    </row>
    <row r="149" s="2" customFormat="1">
      <c r="A149" s="38"/>
      <c r="B149" s="39"/>
      <c r="C149" s="40"/>
      <c r="D149" s="250" t="s">
        <v>144</v>
      </c>
      <c r="E149" s="40"/>
      <c r="F149" s="251" t="s">
        <v>591</v>
      </c>
      <c r="G149" s="40"/>
      <c r="H149" s="40"/>
      <c r="I149" s="144"/>
      <c r="J149" s="40"/>
      <c r="K149" s="40"/>
      <c r="L149" s="44"/>
      <c r="M149" s="252"/>
      <c r="N149" s="25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144</v>
      </c>
      <c r="AU149" s="17" t="s">
        <v>86</v>
      </c>
    </row>
    <row r="150" s="2" customFormat="1" ht="16.5" customHeight="1">
      <c r="A150" s="38"/>
      <c r="B150" s="39"/>
      <c r="C150" s="283" t="s">
        <v>230</v>
      </c>
      <c r="D150" s="283" t="s">
        <v>325</v>
      </c>
      <c r="E150" s="284" t="s">
        <v>592</v>
      </c>
      <c r="F150" s="285" t="s">
        <v>593</v>
      </c>
      <c r="G150" s="286" t="s">
        <v>389</v>
      </c>
      <c r="H150" s="287">
        <v>1</v>
      </c>
      <c r="I150" s="288"/>
      <c r="J150" s="289">
        <f>ROUND(I150*H150,2)</f>
        <v>0</v>
      </c>
      <c r="K150" s="290"/>
      <c r="L150" s="291"/>
      <c r="M150" s="292" t="s">
        <v>1</v>
      </c>
      <c r="N150" s="293" t="s">
        <v>42</v>
      </c>
      <c r="O150" s="91"/>
      <c r="P150" s="246">
        <f>O150*H150</f>
        <v>0</v>
      </c>
      <c r="Q150" s="246">
        <v>0.063</v>
      </c>
      <c r="R150" s="246">
        <f>Q150*H150</f>
        <v>0.063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177</v>
      </c>
      <c r="AT150" s="248" t="s">
        <v>325</v>
      </c>
      <c r="AU150" s="248" t="s">
        <v>86</v>
      </c>
      <c r="AY150" s="17" t="s">
        <v>135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84</v>
      </c>
      <c r="BK150" s="249">
        <f>ROUND(I150*H150,2)</f>
        <v>0</v>
      </c>
      <c r="BL150" s="17" t="s">
        <v>142</v>
      </c>
      <c r="BM150" s="248" t="s">
        <v>594</v>
      </c>
    </row>
    <row r="151" s="2" customFormat="1">
      <c r="A151" s="38"/>
      <c r="B151" s="39"/>
      <c r="C151" s="40"/>
      <c r="D151" s="250" t="s">
        <v>144</v>
      </c>
      <c r="E151" s="40"/>
      <c r="F151" s="251" t="s">
        <v>591</v>
      </c>
      <c r="G151" s="40"/>
      <c r="H151" s="40"/>
      <c r="I151" s="144"/>
      <c r="J151" s="40"/>
      <c r="K151" s="40"/>
      <c r="L151" s="44"/>
      <c r="M151" s="252"/>
      <c r="N151" s="25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144</v>
      </c>
      <c r="AU151" s="17" t="s">
        <v>86</v>
      </c>
    </row>
    <row r="152" s="2" customFormat="1" ht="16.5" customHeight="1">
      <c r="A152" s="38"/>
      <c r="B152" s="39"/>
      <c r="C152" s="283" t="s">
        <v>347</v>
      </c>
      <c r="D152" s="283" t="s">
        <v>325</v>
      </c>
      <c r="E152" s="284" t="s">
        <v>595</v>
      </c>
      <c r="F152" s="285" t="s">
        <v>596</v>
      </c>
      <c r="G152" s="286" t="s">
        <v>389</v>
      </c>
      <c r="H152" s="287">
        <v>2</v>
      </c>
      <c r="I152" s="288"/>
      <c r="J152" s="289">
        <f>ROUND(I152*H152,2)</f>
        <v>0</v>
      </c>
      <c r="K152" s="290"/>
      <c r="L152" s="291"/>
      <c r="M152" s="292" t="s">
        <v>1</v>
      </c>
      <c r="N152" s="293" t="s">
        <v>42</v>
      </c>
      <c r="O152" s="91"/>
      <c r="P152" s="246">
        <f>O152*H152</f>
        <v>0</v>
      </c>
      <c r="Q152" s="246">
        <v>0.063</v>
      </c>
      <c r="R152" s="246">
        <f>Q152*H152</f>
        <v>0.126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177</v>
      </c>
      <c r="AT152" s="248" t="s">
        <v>325</v>
      </c>
      <c r="AU152" s="248" t="s">
        <v>86</v>
      </c>
      <c r="AY152" s="17" t="s">
        <v>135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142</v>
      </c>
      <c r="BM152" s="248" t="s">
        <v>597</v>
      </c>
    </row>
    <row r="153" s="2" customFormat="1">
      <c r="A153" s="38"/>
      <c r="B153" s="39"/>
      <c r="C153" s="40"/>
      <c r="D153" s="250" t="s">
        <v>144</v>
      </c>
      <c r="E153" s="40"/>
      <c r="F153" s="251" t="s">
        <v>591</v>
      </c>
      <c r="G153" s="40"/>
      <c r="H153" s="40"/>
      <c r="I153" s="144"/>
      <c r="J153" s="40"/>
      <c r="K153" s="40"/>
      <c r="L153" s="44"/>
      <c r="M153" s="252"/>
      <c r="N153" s="25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144</v>
      </c>
      <c r="AU153" s="17" t="s">
        <v>86</v>
      </c>
    </row>
    <row r="154" s="2" customFormat="1" ht="16.5" customHeight="1">
      <c r="A154" s="38"/>
      <c r="B154" s="39"/>
      <c r="C154" s="236" t="s">
        <v>7</v>
      </c>
      <c r="D154" s="236" t="s">
        <v>138</v>
      </c>
      <c r="E154" s="237" t="s">
        <v>598</v>
      </c>
      <c r="F154" s="238" t="s">
        <v>599</v>
      </c>
      <c r="G154" s="239" t="s">
        <v>389</v>
      </c>
      <c r="H154" s="240">
        <v>7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42</v>
      </c>
      <c r="O154" s="91"/>
      <c r="P154" s="246">
        <f>O154*H154</f>
        <v>0</v>
      </c>
      <c r="Q154" s="246">
        <v>6.0000000000000002E-05</v>
      </c>
      <c r="R154" s="246">
        <f>Q154*H154</f>
        <v>0.00042000000000000002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142</v>
      </c>
      <c r="AT154" s="248" t="s">
        <v>138</v>
      </c>
      <c r="AU154" s="248" t="s">
        <v>86</v>
      </c>
      <c r="AY154" s="17" t="s">
        <v>135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142</v>
      </c>
      <c r="BM154" s="248" t="s">
        <v>600</v>
      </c>
    </row>
    <row r="155" s="2" customFormat="1" ht="16.5" customHeight="1">
      <c r="A155" s="38"/>
      <c r="B155" s="39"/>
      <c r="C155" s="283" t="s">
        <v>357</v>
      </c>
      <c r="D155" s="283" t="s">
        <v>325</v>
      </c>
      <c r="E155" s="284" t="s">
        <v>601</v>
      </c>
      <c r="F155" s="285" t="s">
        <v>602</v>
      </c>
      <c r="G155" s="286" t="s">
        <v>272</v>
      </c>
      <c r="H155" s="287">
        <v>0.14799999999999999</v>
      </c>
      <c r="I155" s="288"/>
      <c r="J155" s="289">
        <f>ROUND(I155*H155,2)</f>
        <v>0</v>
      </c>
      <c r="K155" s="290"/>
      <c r="L155" s="291"/>
      <c r="M155" s="292" t="s">
        <v>1</v>
      </c>
      <c r="N155" s="293" t="s">
        <v>42</v>
      </c>
      <c r="O155" s="91"/>
      <c r="P155" s="246">
        <f>O155*H155</f>
        <v>0</v>
      </c>
      <c r="Q155" s="246">
        <v>0.65000000000000002</v>
      </c>
      <c r="R155" s="246">
        <f>Q155*H155</f>
        <v>0.096199999999999994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177</v>
      </c>
      <c r="AT155" s="248" t="s">
        <v>325</v>
      </c>
      <c r="AU155" s="248" t="s">
        <v>86</v>
      </c>
      <c r="AY155" s="17" t="s">
        <v>135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142</v>
      </c>
      <c r="BM155" s="248" t="s">
        <v>603</v>
      </c>
    </row>
    <row r="156" s="13" customFormat="1">
      <c r="A156" s="13"/>
      <c r="B156" s="258"/>
      <c r="C156" s="259"/>
      <c r="D156" s="250" t="s">
        <v>244</v>
      </c>
      <c r="E156" s="260" t="s">
        <v>1</v>
      </c>
      <c r="F156" s="261" t="s">
        <v>604</v>
      </c>
      <c r="G156" s="259"/>
      <c r="H156" s="262">
        <v>0.14799999999999999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8" t="s">
        <v>244</v>
      </c>
      <c r="AU156" s="268" t="s">
        <v>86</v>
      </c>
      <c r="AV156" s="13" t="s">
        <v>86</v>
      </c>
      <c r="AW156" s="13" t="s">
        <v>32</v>
      </c>
      <c r="AX156" s="13" t="s">
        <v>84</v>
      </c>
      <c r="AY156" s="268" t="s">
        <v>135</v>
      </c>
    </row>
    <row r="157" s="2" customFormat="1" ht="16.5" customHeight="1">
      <c r="A157" s="38"/>
      <c r="B157" s="39"/>
      <c r="C157" s="236" t="s">
        <v>361</v>
      </c>
      <c r="D157" s="236" t="s">
        <v>138</v>
      </c>
      <c r="E157" s="237" t="s">
        <v>605</v>
      </c>
      <c r="F157" s="238" t="s">
        <v>606</v>
      </c>
      <c r="G157" s="239" t="s">
        <v>241</v>
      </c>
      <c r="H157" s="240">
        <v>519.51999999999998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42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142</v>
      </c>
      <c r="AT157" s="248" t="s">
        <v>138</v>
      </c>
      <c r="AU157" s="248" t="s">
        <v>86</v>
      </c>
      <c r="AY157" s="17" t="s">
        <v>135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142</v>
      </c>
      <c r="BM157" s="248" t="s">
        <v>607</v>
      </c>
    </row>
    <row r="158" s="2" customFormat="1" ht="21.75" customHeight="1">
      <c r="A158" s="38"/>
      <c r="B158" s="39"/>
      <c r="C158" s="236" t="s">
        <v>365</v>
      </c>
      <c r="D158" s="236" t="s">
        <v>138</v>
      </c>
      <c r="E158" s="237" t="s">
        <v>608</v>
      </c>
      <c r="F158" s="238" t="s">
        <v>609</v>
      </c>
      <c r="G158" s="239" t="s">
        <v>582</v>
      </c>
      <c r="H158" s="240">
        <v>0.051999999999999998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42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142</v>
      </c>
      <c r="AT158" s="248" t="s">
        <v>138</v>
      </c>
      <c r="AU158" s="248" t="s">
        <v>86</v>
      </c>
      <c r="AY158" s="17" t="s">
        <v>135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142</v>
      </c>
      <c r="BM158" s="248" t="s">
        <v>610</v>
      </c>
    </row>
    <row r="159" s="13" customFormat="1">
      <c r="A159" s="13"/>
      <c r="B159" s="258"/>
      <c r="C159" s="259"/>
      <c r="D159" s="250" t="s">
        <v>244</v>
      </c>
      <c r="E159" s="260" t="s">
        <v>1</v>
      </c>
      <c r="F159" s="261" t="s">
        <v>584</v>
      </c>
      <c r="G159" s="259"/>
      <c r="H159" s="262">
        <v>0.051999999999999998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8" t="s">
        <v>244</v>
      </c>
      <c r="AU159" s="268" t="s">
        <v>86</v>
      </c>
      <c r="AV159" s="13" t="s">
        <v>86</v>
      </c>
      <c r="AW159" s="13" t="s">
        <v>32</v>
      </c>
      <c r="AX159" s="13" t="s">
        <v>84</v>
      </c>
      <c r="AY159" s="268" t="s">
        <v>135</v>
      </c>
    </row>
    <row r="160" s="2" customFormat="1" ht="16.5" customHeight="1">
      <c r="A160" s="38"/>
      <c r="B160" s="39"/>
      <c r="C160" s="283" t="s">
        <v>370</v>
      </c>
      <c r="D160" s="283" t="s">
        <v>325</v>
      </c>
      <c r="E160" s="284" t="s">
        <v>569</v>
      </c>
      <c r="F160" s="285" t="s">
        <v>570</v>
      </c>
      <c r="G160" s="286" t="s">
        <v>272</v>
      </c>
      <c r="H160" s="287">
        <v>5.1920000000000002</v>
      </c>
      <c r="I160" s="288"/>
      <c r="J160" s="289">
        <f>ROUND(I160*H160,2)</f>
        <v>0</v>
      </c>
      <c r="K160" s="290"/>
      <c r="L160" s="291"/>
      <c r="M160" s="292" t="s">
        <v>1</v>
      </c>
      <c r="N160" s="293" t="s">
        <v>42</v>
      </c>
      <c r="O160" s="91"/>
      <c r="P160" s="246">
        <f>O160*H160</f>
        <v>0</v>
      </c>
      <c r="Q160" s="246">
        <v>0.20999999999999999</v>
      </c>
      <c r="R160" s="246">
        <f>Q160*H160</f>
        <v>1.09032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177</v>
      </c>
      <c r="AT160" s="248" t="s">
        <v>325</v>
      </c>
      <c r="AU160" s="248" t="s">
        <v>86</v>
      </c>
      <c r="AY160" s="17" t="s">
        <v>135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142</v>
      </c>
      <c r="BM160" s="248" t="s">
        <v>611</v>
      </c>
    </row>
    <row r="161" s="13" customFormat="1">
      <c r="A161" s="13"/>
      <c r="B161" s="258"/>
      <c r="C161" s="259"/>
      <c r="D161" s="250" t="s">
        <v>244</v>
      </c>
      <c r="E161" s="260" t="s">
        <v>1</v>
      </c>
      <c r="F161" s="261" t="s">
        <v>612</v>
      </c>
      <c r="G161" s="259"/>
      <c r="H161" s="262">
        <v>5.1920000000000002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8" t="s">
        <v>244</v>
      </c>
      <c r="AU161" s="268" t="s">
        <v>86</v>
      </c>
      <c r="AV161" s="13" t="s">
        <v>86</v>
      </c>
      <c r="AW161" s="13" t="s">
        <v>32</v>
      </c>
      <c r="AX161" s="13" t="s">
        <v>84</v>
      </c>
      <c r="AY161" s="268" t="s">
        <v>135</v>
      </c>
    </row>
    <row r="162" s="2" customFormat="1" ht="16.5" customHeight="1">
      <c r="A162" s="38"/>
      <c r="B162" s="39"/>
      <c r="C162" s="236" t="s">
        <v>375</v>
      </c>
      <c r="D162" s="236" t="s">
        <v>138</v>
      </c>
      <c r="E162" s="237" t="s">
        <v>613</v>
      </c>
      <c r="F162" s="238" t="s">
        <v>614</v>
      </c>
      <c r="G162" s="239" t="s">
        <v>272</v>
      </c>
      <c r="H162" s="240">
        <v>12.057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42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142</v>
      </c>
      <c r="AT162" s="248" t="s">
        <v>138</v>
      </c>
      <c r="AU162" s="248" t="s">
        <v>86</v>
      </c>
      <c r="AY162" s="17" t="s">
        <v>135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142</v>
      </c>
      <c r="BM162" s="248" t="s">
        <v>615</v>
      </c>
    </row>
    <row r="163" s="13" customFormat="1">
      <c r="A163" s="13"/>
      <c r="B163" s="258"/>
      <c r="C163" s="259"/>
      <c r="D163" s="250" t="s">
        <v>244</v>
      </c>
      <c r="E163" s="260" t="s">
        <v>1</v>
      </c>
      <c r="F163" s="261" t="s">
        <v>616</v>
      </c>
      <c r="G163" s="259"/>
      <c r="H163" s="262">
        <v>4.0190000000000001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8" t="s">
        <v>244</v>
      </c>
      <c r="AU163" s="268" t="s">
        <v>86</v>
      </c>
      <c r="AV163" s="13" t="s">
        <v>86</v>
      </c>
      <c r="AW163" s="13" t="s">
        <v>32</v>
      </c>
      <c r="AX163" s="13" t="s">
        <v>84</v>
      </c>
      <c r="AY163" s="268" t="s">
        <v>135</v>
      </c>
    </row>
    <row r="164" s="13" customFormat="1">
      <c r="A164" s="13"/>
      <c r="B164" s="258"/>
      <c r="C164" s="259"/>
      <c r="D164" s="250" t="s">
        <v>244</v>
      </c>
      <c r="E164" s="259"/>
      <c r="F164" s="261" t="s">
        <v>617</v>
      </c>
      <c r="G164" s="259"/>
      <c r="H164" s="262">
        <v>12.057</v>
      </c>
      <c r="I164" s="263"/>
      <c r="J164" s="259"/>
      <c r="K164" s="259"/>
      <c r="L164" s="264"/>
      <c r="M164" s="265"/>
      <c r="N164" s="266"/>
      <c r="O164" s="266"/>
      <c r="P164" s="266"/>
      <c r="Q164" s="266"/>
      <c r="R164" s="266"/>
      <c r="S164" s="266"/>
      <c r="T164" s="26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8" t="s">
        <v>244</v>
      </c>
      <c r="AU164" s="268" t="s">
        <v>86</v>
      </c>
      <c r="AV164" s="13" t="s">
        <v>86</v>
      </c>
      <c r="AW164" s="13" t="s">
        <v>4</v>
      </c>
      <c r="AX164" s="13" t="s">
        <v>84</v>
      </c>
      <c r="AY164" s="268" t="s">
        <v>135</v>
      </c>
    </row>
    <row r="165" s="12" customFormat="1" ht="22.8" customHeight="1">
      <c r="A165" s="12"/>
      <c r="B165" s="220"/>
      <c r="C165" s="221"/>
      <c r="D165" s="222" t="s">
        <v>76</v>
      </c>
      <c r="E165" s="234" t="s">
        <v>408</v>
      </c>
      <c r="F165" s="234" t="s">
        <v>409</v>
      </c>
      <c r="G165" s="221"/>
      <c r="H165" s="221"/>
      <c r="I165" s="224"/>
      <c r="J165" s="235">
        <f>BK165</f>
        <v>0</v>
      </c>
      <c r="K165" s="221"/>
      <c r="L165" s="226"/>
      <c r="M165" s="227"/>
      <c r="N165" s="228"/>
      <c r="O165" s="228"/>
      <c r="P165" s="229">
        <f>P166</f>
        <v>0</v>
      </c>
      <c r="Q165" s="228"/>
      <c r="R165" s="229">
        <f>R166</f>
        <v>0</v>
      </c>
      <c r="S165" s="228"/>
      <c r="T165" s="230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1" t="s">
        <v>84</v>
      </c>
      <c r="AT165" s="232" t="s">
        <v>76</v>
      </c>
      <c r="AU165" s="232" t="s">
        <v>84</v>
      </c>
      <c r="AY165" s="231" t="s">
        <v>135</v>
      </c>
      <c r="BK165" s="233">
        <f>BK166</f>
        <v>0</v>
      </c>
    </row>
    <row r="166" s="2" customFormat="1" ht="21.75" customHeight="1">
      <c r="A166" s="38"/>
      <c r="B166" s="39"/>
      <c r="C166" s="236" t="s">
        <v>380</v>
      </c>
      <c r="D166" s="236" t="s">
        <v>138</v>
      </c>
      <c r="E166" s="237" t="s">
        <v>618</v>
      </c>
      <c r="F166" s="238" t="s">
        <v>619</v>
      </c>
      <c r="G166" s="239" t="s">
        <v>250</v>
      </c>
      <c r="H166" s="240">
        <v>2.9729999999999999</v>
      </c>
      <c r="I166" s="241"/>
      <c r="J166" s="242">
        <f>ROUND(I166*H166,2)</f>
        <v>0</v>
      </c>
      <c r="K166" s="243"/>
      <c r="L166" s="44"/>
      <c r="M166" s="294" t="s">
        <v>1</v>
      </c>
      <c r="N166" s="295" t="s">
        <v>42</v>
      </c>
      <c r="O166" s="256"/>
      <c r="P166" s="296">
        <f>O166*H166</f>
        <v>0</v>
      </c>
      <c r="Q166" s="296">
        <v>0</v>
      </c>
      <c r="R166" s="296">
        <f>Q166*H166</f>
        <v>0</v>
      </c>
      <c r="S166" s="296">
        <v>0</v>
      </c>
      <c r="T166" s="29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142</v>
      </c>
      <c r="AT166" s="248" t="s">
        <v>138</v>
      </c>
      <c r="AU166" s="248" t="s">
        <v>86</v>
      </c>
      <c r="AY166" s="17" t="s">
        <v>135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84</v>
      </c>
      <c r="BK166" s="249">
        <f>ROUND(I166*H166,2)</f>
        <v>0</v>
      </c>
      <c r="BL166" s="17" t="s">
        <v>142</v>
      </c>
      <c r="BM166" s="248" t="s">
        <v>620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183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IjM8Mq/UDnWX/q1McYYliSZrGWkohbYHyxbv8HoJ3Upvs26d6b1bvRw3e1erFzYowdRX7i9qj6RZD3OFb7DUEw==" hashValue="O6v8ZHvCsWIuRDu0AQxFtzS6vDpK+Yi/nH/6FMII6LfqhwJWiWedzYB0mNOo6PuqjU4gK+8AHFbw8uMD+KoTsQ==" algorithmName="SHA-512" password="CC35"/>
  <autoFilter ref="C118:K16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Baňárová Barbora Ing.</dc:creator>
  <cp:lastModifiedBy>Baňárová Barbora Ing.</cp:lastModifiedBy>
  <dcterms:created xsi:type="dcterms:W3CDTF">2020-07-07T09:13:03Z</dcterms:created>
  <dcterms:modified xsi:type="dcterms:W3CDTF">2020-07-07T09:13:09Z</dcterms:modified>
</cp:coreProperties>
</file>